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50" windowWidth="13350" windowHeight="7485" activeTab="3"/>
  </bookViews>
  <sheets>
    <sheet name="Resumen General " sheetId="15" r:id="rId1"/>
    <sheet name="FEB-MAR" sheetId="14" r:id="rId2"/>
    <sheet name="Oct Nov " sheetId="30" r:id="rId3"/>
    <sheet name="Dic Enero " sheetId="35" r:id="rId4"/>
    <sheet name="Planeacion  " sheetId="19" r:id="rId5"/>
    <sheet name="Base de Datos" sheetId="10" r:id="rId6"/>
  </sheets>
  <calcPr calcId="124519"/>
</workbook>
</file>

<file path=xl/calcChain.xml><?xml version="1.0" encoding="utf-8"?>
<calcChain xmlns="http://schemas.openxmlformats.org/spreadsheetml/2006/main">
  <c r="AW36" i="35"/>
  <c r="AW37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9"/>
  <c r="AU10"/>
  <c r="AU38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9"/>
  <c r="AA10"/>
  <c r="AB10" s="1"/>
  <c r="AA11"/>
  <c r="AB11" s="1"/>
  <c r="AA12"/>
  <c r="AB12" s="1"/>
  <c r="AA13"/>
  <c r="AB13" s="1"/>
  <c r="AA14"/>
  <c r="AB14" s="1"/>
  <c r="AA15"/>
  <c r="AB15" s="1"/>
  <c r="AA16"/>
  <c r="AB16" s="1"/>
  <c r="AA17"/>
  <c r="AB17" s="1"/>
  <c r="AA18"/>
  <c r="AB18" s="1"/>
  <c r="AA19"/>
  <c r="AB19" s="1"/>
  <c r="AA20"/>
  <c r="AB20" s="1"/>
  <c r="AA21"/>
  <c r="AB21" s="1"/>
  <c r="AA22"/>
  <c r="AB22" s="1"/>
  <c r="AA23"/>
  <c r="AB23" s="1"/>
  <c r="AA24"/>
  <c r="AB24" s="1"/>
  <c r="AA25"/>
  <c r="AB25" s="1"/>
  <c r="AA26"/>
  <c r="AB26" s="1"/>
  <c r="AA27"/>
  <c r="AB27" s="1"/>
  <c r="AA28"/>
  <c r="AB28" s="1"/>
  <c r="AA29"/>
  <c r="AB29" s="1"/>
  <c r="AA30"/>
  <c r="AB30" s="1"/>
  <c r="AA31"/>
  <c r="AB31" s="1"/>
  <c r="AA32"/>
  <c r="AB32" s="1"/>
  <c r="AA33"/>
  <c r="AB33" s="1"/>
  <c r="AA34"/>
  <c r="AB34" s="1"/>
  <c r="AA35"/>
  <c r="AB35" s="1"/>
  <c r="AA36"/>
  <c r="AB36" s="1"/>
  <c r="AA9"/>
  <c r="AB9" s="1"/>
  <c r="AA37"/>
  <c r="AA38"/>
  <c r="AT10" i="14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U36"/>
  <c r="AT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9"/>
  <c r="X14"/>
  <c r="AU14" s="1"/>
  <c r="X16"/>
  <c r="AU16" s="1"/>
  <c r="X23"/>
  <c r="AU23" s="1"/>
  <c r="X30"/>
  <c r="AU30" s="1"/>
  <c r="X31"/>
  <c r="X36"/>
  <c r="W10"/>
  <c r="X10" s="1"/>
  <c r="AU10" s="1"/>
  <c r="W11"/>
  <c r="X11" s="1"/>
  <c r="W12"/>
  <c r="X12" s="1"/>
  <c r="AU12" s="1"/>
  <c r="W13"/>
  <c r="X13" s="1"/>
  <c r="W14"/>
  <c r="W15"/>
  <c r="X15" s="1"/>
  <c r="W16"/>
  <c r="W17"/>
  <c r="X17" s="1"/>
  <c r="AU17" s="1"/>
  <c r="W18"/>
  <c r="X18" s="1"/>
  <c r="W19"/>
  <c r="X19" s="1"/>
  <c r="AU19" s="1"/>
  <c r="W20"/>
  <c r="X20" s="1"/>
  <c r="AU20" s="1"/>
  <c r="W21"/>
  <c r="X21" s="1"/>
  <c r="W22"/>
  <c r="X22" s="1"/>
  <c r="AU22" s="1"/>
  <c r="W23"/>
  <c r="W24"/>
  <c r="X24" s="1"/>
  <c r="W25"/>
  <c r="X25" s="1"/>
  <c r="W26"/>
  <c r="X26" s="1"/>
  <c r="AU26" s="1"/>
  <c r="W27"/>
  <c r="X27" s="1"/>
  <c r="AU27" s="1"/>
  <c r="W28"/>
  <c r="X28" s="1"/>
  <c r="AU28" s="1"/>
  <c r="W29"/>
  <c r="X29" s="1"/>
  <c r="AU29" s="1"/>
  <c r="W30"/>
  <c r="W31"/>
  <c r="W32"/>
  <c r="X32" s="1"/>
  <c r="AU32" s="1"/>
  <c r="W33"/>
  <c r="X33" s="1"/>
  <c r="AU33" s="1"/>
  <c r="W34"/>
  <c r="X34" s="1"/>
  <c r="W35"/>
  <c r="X35" s="1"/>
  <c r="AU35" s="1"/>
  <c r="W36"/>
  <c r="W9"/>
  <c r="X9" s="1"/>
  <c r="AC20"/>
  <c r="AW18"/>
  <c r="AW19" s="1"/>
  <c r="AW20" s="1"/>
  <c r="AW21" s="1"/>
  <c r="AW22" s="1"/>
  <c r="AW23" s="1"/>
  <c r="AW24" s="1"/>
  <c r="AW25" s="1"/>
  <c r="AW26" s="1"/>
  <c r="AW27" s="1"/>
  <c r="AW28" s="1"/>
  <c r="AW29" s="1"/>
  <c r="AW30" s="1"/>
  <c r="AW31" s="1"/>
  <c r="AW32" s="1"/>
  <c r="AW33" s="1"/>
  <c r="AW34" s="1"/>
  <c r="AW35" s="1"/>
  <c r="AW36" s="1"/>
  <c r="Z10" i="30"/>
  <c r="AA10" s="1"/>
  <c r="Z11"/>
  <c r="AA11" s="1"/>
  <c r="Z12"/>
  <c r="AA12" s="1"/>
  <c r="Z13"/>
  <c r="AA13" s="1"/>
  <c r="Z14"/>
  <c r="AA14" s="1"/>
  <c r="Z15"/>
  <c r="AA15" s="1"/>
  <c r="Z16"/>
  <c r="AA16" s="1"/>
  <c r="Z17"/>
  <c r="AA17" s="1"/>
  <c r="Z18"/>
  <c r="AA18" s="1"/>
  <c r="Z19"/>
  <c r="AA19" s="1"/>
  <c r="Z20"/>
  <c r="AA20" s="1"/>
  <c r="Z21"/>
  <c r="AA21" s="1"/>
  <c r="Z22"/>
  <c r="AA22" s="1"/>
  <c r="Z23"/>
  <c r="AA23" s="1"/>
  <c r="Z24"/>
  <c r="AA24" s="1"/>
  <c r="Z25"/>
  <c r="AA25" s="1"/>
  <c r="Z26"/>
  <c r="AA26" s="1"/>
  <c r="Z27"/>
  <c r="AA27" s="1"/>
  <c r="Z28"/>
  <c r="AA28" s="1"/>
  <c r="Z29"/>
  <c r="AA29" s="1"/>
  <c r="Z30"/>
  <c r="AA30" s="1"/>
  <c r="Z31"/>
  <c r="AA31" s="1"/>
  <c r="Z32"/>
  <c r="AA32" s="1"/>
  <c r="Z33"/>
  <c r="AA33" s="1"/>
  <c r="Z34"/>
  <c r="AA34" s="1"/>
  <c r="Z35"/>
  <c r="AA35" s="1"/>
  <c r="Z36"/>
  <c r="AA36" s="1"/>
  <c r="Z37"/>
  <c r="AA37" s="1"/>
  <c r="Z38"/>
  <c r="AA38" s="1"/>
  <c r="Z9"/>
  <c r="AA9" s="1"/>
  <c r="AC10" i="14"/>
  <c r="AC11"/>
  <c r="AC12"/>
  <c r="AC13"/>
  <c r="AC14"/>
  <c r="AC15"/>
  <c r="AC16"/>
  <c r="AC17"/>
  <c r="AC18"/>
  <c r="AC19"/>
  <c r="AC21"/>
  <c r="AC22"/>
  <c r="AC23"/>
  <c r="AC24"/>
  <c r="AC25"/>
  <c r="AC26"/>
  <c r="AC27"/>
  <c r="AC28"/>
  <c r="AC29"/>
  <c r="AC30"/>
  <c r="AC31"/>
  <c r="AC32"/>
  <c r="AC33"/>
  <c r="AC34"/>
  <c r="AC35"/>
  <c r="AC36"/>
  <c r="AD36" s="1"/>
  <c r="AC9"/>
  <c r="V38" i="35"/>
  <c r="W38" s="1"/>
  <c r="V37"/>
  <c r="W37" s="1"/>
  <c r="V36"/>
  <c r="V35"/>
  <c r="W35" s="1"/>
  <c r="V34"/>
  <c r="W34" s="1"/>
  <c r="V33"/>
  <c r="W33" s="1"/>
  <c r="V32"/>
  <c r="V31"/>
  <c r="W31"/>
  <c r="V30"/>
  <c r="W30" s="1"/>
  <c r="V29"/>
  <c r="V28"/>
  <c r="W28" s="1"/>
  <c r="V27"/>
  <c r="V26"/>
  <c r="V25"/>
  <c r="W25" s="1"/>
  <c r="V24"/>
  <c r="V23"/>
  <c r="W23" s="1"/>
  <c r="V22"/>
  <c r="V21"/>
  <c r="V20"/>
  <c r="V19"/>
  <c r="W19" s="1"/>
  <c r="V18"/>
  <c r="W18"/>
  <c r="V17"/>
  <c r="W17" s="1"/>
  <c r="V16"/>
  <c r="W16" s="1"/>
  <c r="V15"/>
  <c r="W15" s="1"/>
  <c r="V14"/>
  <c r="W14" s="1"/>
  <c r="V13"/>
  <c r="W13" s="1"/>
  <c r="V12"/>
  <c r="V11"/>
  <c r="V10"/>
  <c r="W10"/>
  <c r="V9"/>
  <c r="W9" s="1"/>
  <c r="AB37"/>
  <c r="AB38"/>
  <c r="AT38"/>
  <c r="AP38"/>
  <c r="AG38"/>
  <c r="AT37"/>
  <c r="AU37" s="1"/>
  <c r="AP37"/>
  <c r="AG37"/>
  <c r="AT36"/>
  <c r="AU36" s="1"/>
  <c r="AP36"/>
  <c r="AT35"/>
  <c r="AU35" s="1"/>
  <c r="AP35"/>
  <c r="AT34"/>
  <c r="AU34" s="1"/>
  <c r="AP34"/>
  <c r="AT33"/>
  <c r="AU33" s="1"/>
  <c r="AP33"/>
  <c r="AT32"/>
  <c r="AU32" s="1"/>
  <c r="AP32"/>
  <c r="AT31"/>
  <c r="AU31" s="1"/>
  <c r="AP31"/>
  <c r="AT30"/>
  <c r="AU30" s="1"/>
  <c r="AP30"/>
  <c r="AT29"/>
  <c r="AU29" s="1"/>
  <c r="AP29"/>
  <c r="AT28"/>
  <c r="AU28" s="1"/>
  <c r="AP28"/>
  <c r="AT27"/>
  <c r="AU27" s="1"/>
  <c r="AP27"/>
  <c r="AT26"/>
  <c r="AU26" s="1"/>
  <c r="AP26"/>
  <c r="AT25"/>
  <c r="AU25" s="1"/>
  <c r="AP25"/>
  <c r="AT24"/>
  <c r="AU24" s="1"/>
  <c r="AP24"/>
  <c r="AT23"/>
  <c r="AU23" s="1"/>
  <c r="AP23"/>
  <c r="AT22"/>
  <c r="AU22" s="1"/>
  <c r="AP22"/>
  <c r="AT21"/>
  <c r="AU21" s="1"/>
  <c r="AP21"/>
  <c r="AT20"/>
  <c r="AU20" s="1"/>
  <c r="AP20"/>
  <c r="AT19"/>
  <c r="AU19" s="1"/>
  <c r="AP19"/>
  <c r="AT18"/>
  <c r="AU18" s="1"/>
  <c r="AP18"/>
  <c r="AT17"/>
  <c r="AU17" s="1"/>
  <c r="AP17"/>
  <c r="AT16"/>
  <c r="AU16" s="1"/>
  <c r="AP16"/>
  <c r="AT15"/>
  <c r="AU15" s="1"/>
  <c r="AP15"/>
  <c r="AT14"/>
  <c r="AU14" s="1"/>
  <c r="AP14"/>
  <c r="AT13"/>
  <c r="AU13" s="1"/>
  <c r="AP13"/>
  <c r="AT12"/>
  <c r="AU12" s="1"/>
  <c r="AP12"/>
  <c r="AT11"/>
  <c r="AU11" s="1"/>
  <c r="AP11"/>
  <c r="AT10"/>
  <c r="AP10"/>
  <c r="AT9"/>
  <c r="AU9" s="1"/>
  <c r="AP9"/>
  <c r="U38" i="30"/>
  <c r="D38" i="15" s="1"/>
  <c r="U37" i="30"/>
  <c r="D37" i="15" s="1"/>
  <c r="U36" i="30"/>
  <c r="V36" s="1"/>
  <c r="U35"/>
  <c r="D35" i="15"/>
  <c r="U34" i="30"/>
  <c r="V34"/>
  <c r="U33"/>
  <c r="D33" i="15" s="1"/>
  <c r="U32" i="30"/>
  <c r="V32" s="1"/>
  <c r="U31"/>
  <c r="D31" i="15" s="1"/>
  <c r="U30" i="30"/>
  <c r="V30" s="1"/>
  <c r="U29"/>
  <c r="D29" i="15" s="1"/>
  <c r="U28" i="30"/>
  <c r="V28" s="1"/>
  <c r="U27"/>
  <c r="D27" i="15" s="1"/>
  <c r="U26" i="30"/>
  <c r="V26" s="1"/>
  <c r="U25"/>
  <c r="D25" i="15" s="1"/>
  <c r="U24" i="30"/>
  <c r="V24" s="1"/>
  <c r="U23"/>
  <c r="D23" i="15" s="1"/>
  <c r="U22" i="30"/>
  <c r="V22" s="1"/>
  <c r="U21"/>
  <c r="D21" i="15" s="1"/>
  <c r="U20" i="30"/>
  <c r="V20" s="1"/>
  <c r="U19"/>
  <c r="D19" i="15" s="1"/>
  <c r="U18" i="30"/>
  <c r="V18" s="1"/>
  <c r="U17"/>
  <c r="D17" i="15" s="1"/>
  <c r="U16" i="30"/>
  <c r="D16" i="15" s="1"/>
  <c r="U15" i="30"/>
  <c r="D15" i="15" s="1"/>
  <c r="U14" i="30"/>
  <c r="D14" i="15" s="1"/>
  <c r="U13" i="30"/>
  <c r="D13" i="15" s="1"/>
  <c r="U12" i="30"/>
  <c r="V12" s="1"/>
  <c r="U11"/>
  <c r="D11" i="15" s="1"/>
  <c r="U9" i="30"/>
  <c r="D9" i="15" s="1"/>
  <c r="U10" i="30"/>
  <c r="V10" s="1"/>
  <c r="AR38"/>
  <c r="AS38" s="1"/>
  <c r="AN38"/>
  <c r="AO38" s="1"/>
  <c r="AE38"/>
  <c r="AF38" s="1"/>
  <c r="AR37"/>
  <c r="AS37" s="1"/>
  <c r="AN37"/>
  <c r="AO37" s="1"/>
  <c r="AE37"/>
  <c r="AF37" s="1"/>
  <c r="AR36"/>
  <c r="AS36" s="1"/>
  <c r="AN36"/>
  <c r="AO36" s="1"/>
  <c r="AE36"/>
  <c r="AF36" s="1"/>
  <c r="AR35"/>
  <c r="AS35" s="1"/>
  <c r="AN35"/>
  <c r="AO35" s="1"/>
  <c r="AE35"/>
  <c r="AF35" s="1"/>
  <c r="AR34"/>
  <c r="AS34" s="1"/>
  <c r="AN34"/>
  <c r="AO34" s="1"/>
  <c r="AE34"/>
  <c r="AF34" s="1"/>
  <c r="AR33"/>
  <c r="AS33" s="1"/>
  <c r="AN33"/>
  <c r="AO33" s="1"/>
  <c r="AE33"/>
  <c r="AF33" s="1"/>
  <c r="AR32"/>
  <c r="AS32" s="1"/>
  <c r="AN32"/>
  <c r="AO32" s="1"/>
  <c r="AE32"/>
  <c r="AF32" s="1"/>
  <c r="AR31"/>
  <c r="AS31" s="1"/>
  <c r="AN31"/>
  <c r="AO31" s="1"/>
  <c r="AE31"/>
  <c r="AF31" s="1"/>
  <c r="AR30"/>
  <c r="AS30" s="1"/>
  <c r="AN30"/>
  <c r="AO30" s="1"/>
  <c r="AE30"/>
  <c r="AF30" s="1"/>
  <c r="AR29"/>
  <c r="AS29" s="1"/>
  <c r="AN29"/>
  <c r="AO29" s="1"/>
  <c r="AE29"/>
  <c r="AF29" s="1"/>
  <c r="AR28"/>
  <c r="AS28" s="1"/>
  <c r="AN28"/>
  <c r="AO28" s="1"/>
  <c r="AE28"/>
  <c r="AF28" s="1"/>
  <c r="AR27"/>
  <c r="AS27" s="1"/>
  <c r="AN27"/>
  <c r="AO27" s="1"/>
  <c r="AE27"/>
  <c r="AF27" s="1"/>
  <c r="AR26"/>
  <c r="AS26" s="1"/>
  <c r="AN26"/>
  <c r="AO26" s="1"/>
  <c r="AE26"/>
  <c r="AF26" s="1"/>
  <c r="AR25"/>
  <c r="AS25" s="1"/>
  <c r="AN25"/>
  <c r="AO25" s="1"/>
  <c r="AE25"/>
  <c r="AF25" s="1"/>
  <c r="AR24"/>
  <c r="AS24" s="1"/>
  <c r="AN24"/>
  <c r="AO24" s="1"/>
  <c r="AE24"/>
  <c r="AF24" s="1"/>
  <c r="AR23"/>
  <c r="AS23" s="1"/>
  <c r="AN23"/>
  <c r="AO23" s="1"/>
  <c r="AE23"/>
  <c r="AF23" s="1"/>
  <c r="AR22"/>
  <c r="AS22" s="1"/>
  <c r="AN22"/>
  <c r="AO22" s="1"/>
  <c r="AE22"/>
  <c r="AF22" s="1"/>
  <c r="AR21"/>
  <c r="AS21" s="1"/>
  <c r="AN21"/>
  <c r="AO21" s="1"/>
  <c r="AE21"/>
  <c r="AF21" s="1"/>
  <c r="AR20"/>
  <c r="AS20" s="1"/>
  <c r="AN20"/>
  <c r="AO20" s="1"/>
  <c r="AE20"/>
  <c r="AF20" s="1"/>
  <c r="AR19"/>
  <c r="AS19" s="1"/>
  <c r="AN19"/>
  <c r="AO19" s="1"/>
  <c r="AE19"/>
  <c r="AF19" s="1"/>
  <c r="AR18"/>
  <c r="AS18" s="1"/>
  <c r="AN18"/>
  <c r="AO18" s="1"/>
  <c r="AE18"/>
  <c r="AF18" s="1"/>
  <c r="AR17"/>
  <c r="AS17" s="1"/>
  <c r="AN17"/>
  <c r="AO17" s="1"/>
  <c r="AE17"/>
  <c r="AF17" s="1"/>
  <c r="AR16"/>
  <c r="AS16" s="1"/>
  <c r="AN16"/>
  <c r="AO16" s="1"/>
  <c r="AE16"/>
  <c r="AF16" s="1"/>
  <c r="AR15"/>
  <c r="AS15" s="1"/>
  <c r="AN15"/>
  <c r="AO15" s="1"/>
  <c r="AE15"/>
  <c r="AF15" s="1"/>
  <c r="AR14"/>
  <c r="AS14" s="1"/>
  <c r="AN14"/>
  <c r="AO14" s="1"/>
  <c r="AE14"/>
  <c r="AF14" s="1"/>
  <c r="AR13"/>
  <c r="AS13" s="1"/>
  <c r="AN13"/>
  <c r="AO13" s="1"/>
  <c r="AE13"/>
  <c r="AF13" s="1"/>
  <c r="AR12"/>
  <c r="AS12" s="1"/>
  <c r="AN12"/>
  <c r="AO12" s="1"/>
  <c r="AE12"/>
  <c r="AF12" s="1"/>
  <c r="AR11"/>
  <c r="AS11" s="1"/>
  <c r="AN11"/>
  <c r="AO11" s="1"/>
  <c r="AE11"/>
  <c r="AF11" s="1"/>
  <c r="AR10"/>
  <c r="AS10" s="1"/>
  <c r="AN10"/>
  <c r="AO10" s="1"/>
  <c r="AE10"/>
  <c r="AF10" s="1"/>
  <c r="AR9"/>
  <c r="AS9" s="1"/>
  <c r="AN9"/>
  <c r="AO9" s="1"/>
  <c r="AE9"/>
  <c r="AF9" s="1"/>
  <c r="C38" i="15"/>
  <c r="C37"/>
  <c r="Q36" i="14"/>
  <c r="C36" i="15" s="1"/>
  <c r="Q35" i="14"/>
  <c r="C35" i="15" s="1"/>
  <c r="Q34" i="14"/>
  <c r="C34" i="15" s="1"/>
  <c r="C33"/>
  <c r="C32"/>
  <c r="Q31" i="14"/>
  <c r="C31" i="15" s="1"/>
  <c r="C30"/>
  <c r="Q29" i="14"/>
  <c r="C29" i="15" s="1"/>
  <c r="Q28" i="14"/>
  <c r="C28" i="15" s="1"/>
  <c r="C27"/>
  <c r="C26"/>
  <c r="C25"/>
  <c r="Q24" i="14"/>
  <c r="C24" i="15" s="1"/>
  <c r="Q23" i="14"/>
  <c r="C23" i="15" s="1"/>
  <c r="Q22" i="14"/>
  <c r="C22" i="15" s="1"/>
  <c r="C21"/>
  <c r="Q20" i="14"/>
  <c r="C20" i="15" s="1"/>
  <c r="C19"/>
  <c r="C18"/>
  <c r="Q17" i="14"/>
  <c r="C17" i="15" s="1"/>
  <c r="Q16" i="14"/>
  <c r="C16" i="15" s="1"/>
  <c r="C15"/>
  <c r="C14"/>
  <c r="C13"/>
  <c r="C12"/>
  <c r="C11"/>
  <c r="Q10" i="14"/>
  <c r="C10" i="15" s="1"/>
  <c r="Q9" i="14"/>
  <c r="C9" i="15" s="1"/>
  <c r="L16" i="19"/>
  <c r="M16"/>
  <c r="H15" i="15"/>
  <c r="E10"/>
  <c r="E12"/>
  <c r="E14"/>
  <c r="E16"/>
  <c r="E18"/>
  <c r="E20"/>
  <c r="E22"/>
  <c r="E24"/>
  <c r="E26"/>
  <c r="E28"/>
  <c r="E30"/>
  <c r="E32"/>
  <c r="E34"/>
  <c r="E36"/>
  <c r="E38"/>
  <c r="E9"/>
  <c r="E11"/>
  <c r="E13"/>
  <c r="E15"/>
  <c r="E17"/>
  <c r="E19"/>
  <c r="E21"/>
  <c r="E23"/>
  <c r="E25"/>
  <c r="E27"/>
  <c r="E29"/>
  <c r="E31"/>
  <c r="E33"/>
  <c r="E35"/>
  <c r="E37"/>
  <c r="V9" i="30"/>
  <c r="V11"/>
  <c r="V14"/>
  <c r="V19"/>
  <c r="V21"/>
  <c r="V23"/>
  <c r="V25"/>
  <c r="V27"/>
  <c r="V29"/>
  <c r="V31"/>
  <c r="V33"/>
  <c r="V35"/>
  <c r="D10" i="15"/>
  <c r="D18"/>
  <c r="D22"/>
  <c r="D26"/>
  <c r="D30"/>
  <c r="D34"/>
  <c r="V13" i="30"/>
  <c r="V37"/>
  <c r="H37" i="15"/>
  <c r="H38"/>
  <c r="H35"/>
  <c r="H23"/>
  <c r="H33"/>
  <c r="H31"/>
  <c r="H14"/>
  <c r="H19"/>
  <c r="H21"/>
  <c r="H10"/>
  <c r="H34"/>
  <c r="H29"/>
  <c r="H9"/>
  <c r="H28"/>
  <c r="H18"/>
  <c r="H17"/>
  <c r="H13"/>
  <c r="H36"/>
  <c r="H27"/>
  <c r="H32"/>
  <c r="H30"/>
  <c r="H26"/>
  <c r="H25"/>
  <c r="H22"/>
  <c r="H20"/>
  <c r="H16"/>
  <c r="H12"/>
  <c r="H24"/>
  <c r="H11"/>
  <c r="AW33" i="35" l="1"/>
  <c r="AW10"/>
  <c r="J10" i="15" s="1"/>
  <c r="AW9" i="35"/>
  <c r="AU34" i="14"/>
  <c r="AU31"/>
  <c r="AU25"/>
  <c r="AU24"/>
  <c r="AU21"/>
  <c r="AU18"/>
  <c r="AU15"/>
  <c r="AU13"/>
  <c r="AU11"/>
  <c r="AU9"/>
  <c r="F34" i="15"/>
  <c r="F30"/>
  <c r="F26"/>
  <c r="F18"/>
  <c r="F10"/>
  <c r="F22"/>
  <c r="V15" i="30"/>
  <c r="D36" i="15"/>
  <c r="D32"/>
  <c r="D28"/>
  <c r="F28" s="1"/>
  <c r="D24"/>
  <c r="D20"/>
  <c r="D12"/>
  <c r="F12" s="1"/>
  <c r="V38" i="30"/>
  <c r="V17"/>
  <c r="V16"/>
  <c r="F35" i="15"/>
  <c r="F23"/>
  <c r="F15"/>
  <c r="F37"/>
  <c r="F13"/>
  <c r="F38"/>
  <c r="F24"/>
  <c r="F9"/>
  <c r="F11"/>
  <c r="F14"/>
  <c r="F17"/>
  <c r="AW12" i="35"/>
  <c r="J12" i="15" s="1"/>
  <c r="AW13" i="35"/>
  <c r="J13" i="15" s="1"/>
  <c r="AW14" i="35"/>
  <c r="J14" i="15" s="1"/>
  <c r="AW15" i="35"/>
  <c r="AW16"/>
  <c r="J16" i="15" s="1"/>
  <c r="AW18" i="35"/>
  <c r="J18" i="15" s="1"/>
  <c r="AW19" i="35"/>
  <c r="J19" i="15" s="1"/>
  <c r="AW20" i="35"/>
  <c r="J20" i="15" s="1"/>
  <c r="AW21" i="35"/>
  <c r="J21" i="15" s="1"/>
  <c r="AW22" i="35"/>
  <c r="J22" i="15" s="1"/>
  <c r="AW23" i="35"/>
  <c r="J23" i="15" s="1"/>
  <c r="AW24" i="35"/>
  <c r="J24" i="15" s="1"/>
  <c r="AW25" i="35"/>
  <c r="J25" i="15" s="1"/>
  <c r="AW26" i="35"/>
  <c r="J26" i="15" s="1"/>
  <c r="AW27" i="35"/>
  <c r="J27" i="15" s="1"/>
  <c r="AW28" i="35"/>
  <c r="J28" i="15" s="1"/>
  <c r="AW29" i="35"/>
  <c r="J29" i="15" s="1"/>
  <c r="AW30" i="35"/>
  <c r="J30" i="15" s="1"/>
  <c r="AW31" i="35"/>
  <c r="J31" i="15" s="1"/>
  <c r="AW32" i="35"/>
  <c r="J32" i="15" s="1"/>
  <c r="J33"/>
  <c r="AW34" i="35"/>
  <c r="AW35"/>
  <c r="J35" i="15" s="1"/>
  <c r="J36"/>
  <c r="F20"/>
  <c r="F32"/>
  <c r="F16"/>
  <c r="AW11" i="35"/>
  <c r="J11" i="15" s="1"/>
  <c r="AW17" i="35"/>
  <c r="AV21"/>
  <c r="J17" i="15"/>
  <c r="AV17" i="35"/>
  <c r="AV13"/>
  <c r="AW38"/>
  <c r="J38" i="15" s="1"/>
  <c r="AV38" i="35"/>
  <c r="J37" i="15"/>
  <c r="AV37" i="35"/>
  <c r="AV36"/>
  <c r="AV35"/>
  <c r="J34" i="15"/>
  <c r="AV34" i="35"/>
  <c r="AV33"/>
  <c r="AV32"/>
  <c r="AV31"/>
  <c r="AV30"/>
  <c r="AV29"/>
  <c r="AV28"/>
  <c r="AV27"/>
  <c r="AV26"/>
  <c r="AV25"/>
  <c r="AV24"/>
  <c r="AV23"/>
  <c r="AV22"/>
  <c r="AV20"/>
  <c r="AV19"/>
  <c r="AV18"/>
  <c r="AV16"/>
  <c r="J15" i="15"/>
  <c r="AV15" i="35"/>
  <c r="AV14"/>
  <c r="AV12"/>
  <c r="AV11"/>
  <c r="AV10"/>
  <c r="J9" i="15"/>
  <c r="AV9" i="35"/>
  <c r="F36" i="15"/>
  <c r="F21"/>
  <c r="F25"/>
  <c r="F27"/>
  <c r="F29"/>
  <c r="F31"/>
  <c r="F19"/>
  <c r="F33"/>
  <c r="AU37" i="30"/>
  <c r="I37" i="15" s="1"/>
  <c r="AT37" i="30"/>
  <c r="AU38"/>
  <c r="I38" i="15" s="1"/>
  <c r="AT38" i="30"/>
  <c r="AU13"/>
  <c r="I13" i="15" s="1"/>
  <c r="AU9" i="30"/>
  <c r="AU21"/>
  <c r="I21" i="15" s="1"/>
  <c r="AT21" i="30"/>
  <c r="AU10"/>
  <c r="I10" i="15" s="1"/>
  <c r="AT10" i="30"/>
  <c r="AT36"/>
  <c r="AU36"/>
  <c r="I36" i="15" s="1"/>
  <c r="AU35" i="30"/>
  <c r="I35" i="15" s="1"/>
  <c r="AT35" i="30"/>
  <c r="AU34"/>
  <c r="I34" i="15" s="1"/>
  <c r="AT34" i="30"/>
  <c r="AU33"/>
  <c r="I33" i="15" s="1"/>
  <c r="AT33" i="30"/>
  <c r="AU32"/>
  <c r="I32" i="15" s="1"/>
  <c r="AT32" i="30"/>
  <c r="AU31"/>
  <c r="I31" i="15" s="1"/>
  <c r="AT31" i="30"/>
  <c r="AU30"/>
  <c r="I30" i="15" s="1"/>
  <c r="AT30" i="30"/>
  <c r="AU29"/>
  <c r="I29" i="15" s="1"/>
  <c r="AT29" i="30"/>
  <c r="AT28"/>
  <c r="AU28"/>
  <c r="I28" i="15" s="1"/>
  <c r="AU27" i="30"/>
  <c r="I27" i="15" s="1"/>
  <c r="AT27" i="30"/>
  <c r="AU26"/>
  <c r="I26" i="15" s="1"/>
  <c r="AT26" i="30"/>
  <c r="AU25"/>
  <c r="I25" i="15" s="1"/>
  <c r="AT25" i="30"/>
  <c r="AU24"/>
  <c r="I24" i="15" s="1"/>
  <c r="AT24" i="30"/>
  <c r="AU23"/>
  <c r="I23" i="15" s="1"/>
  <c r="AT23" i="30"/>
  <c r="AT22"/>
  <c r="AU22"/>
  <c r="I22" i="15" s="1"/>
  <c r="AU20" i="30"/>
  <c r="I20" i="15" s="1"/>
  <c r="AT20" i="30"/>
  <c r="AT19"/>
  <c r="AU19"/>
  <c r="I19" i="15" s="1"/>
  <c r="AT18" i="30"/>
  <c r="AU18"/>
  <c r="I18" i="15" s="1"/>
  <c r="AT17" i="30"/>
  <c r="AU17"/>
  <c r="I17" i="15" s="1"/>
  <c r="AU16" i="30"/>
  <c r="I16" i="15" s="1"/>
  <c r="AT16" i="30"/>
  <c r="AT15"/>
  <c r="AU15"/>
  <c r="I15" i="15" s="1"/>
  <c r="AT14" i="30"/>
  <c r="AU14"/>
  <c r="I14" i="15" s="1"/>
  <c r="AT12" i="30"/>
  <c r="AU12"/>
  <c r="I12" i="15" s="1"/>
  <c r="AT11" i="30"/>
  <c r="AU11"/>
  <c r="I11" i="15" s="1"/>
  <c r="I9"/>
  <c r="AT9" i="30"/>
  <c r="AT13"/>
  <c r="K24" i="15" l="1"/>
  <c r="L24" s="1"/>
  <c r="K32"/>
  <c r="L32" s="1"/>
  <c r="K26"/>
  <c r="L26" s="1"/>
  <c r="K30"/>
  <c r="L30" s="1"/>
  <c r="K34"/>
  <c r="L34" s="1"/>
  <c r="K13"/>
  <c r="L13" s="1"/>
  <c r="K38"/>
  <c r="L38" s="1"/>
  <c r="K37"/>
  <c r="L37" s="1"/>
  <c r="K28"/>
  <c r="L28" s="1"/>
  <c r="K16"/>
  <c r="L16" s="1"/>
  <c r="K36"/>
  <c r="L36" s="1"/>
  <c r="K21"/>
  <c r="L21" s="1"/>
  <c r="K20"/>
  <c r="L20" s="1"/>
  <c r="K35"/>
  <c r="L35" s="1"/>
  <c r="K33"/>
  <c r="L33" s="1"/>
  <c r="K31"/>
  <c r="L31" s="1"/>
  <c r="K29"/>
  <c r="L29" s="1"/>
  <c r="K27"/>
  <c r="L27" s="1"/>
  <c r="K25"/>
  <c r="L25" s="1"/>
  <c r="K23"/>
  <c r="L23" s="1"/>
  <c r="K10"/>
  <c r="L10" s="1"/>
  <c r="F39"/>
  <c r="K17"/>
  <c r="L17" s="1"/>
  <c r="K11"/>
  <c r="L11" s="1"/>
  <c r="K12"/>
  <c r="L12" s="1"/>
  <c r="K14"/>
  <c r="L14" s="1"/>
  <c r="K15"/>
  <c r="L15" s="1"/>
  <c r="K18"/>
  <c r="L18" s="1"/>
  <c r="K19"/>
  <c r="L19" s="1"/>
  <c r="K22"/>
  <c r="L22" s="1"/>
  <c r="K9"/>
  <c r="L9" s="1"/>
</calcChain>
</file>

<file path=xl/sharedStrings.xml><?xml version="1.0" encoding="utf-8"?>
<sst xmlns="http://schemas.openxmlformats.org/spreadsheetml/2006/main" count="1131" uniqueCount="161">
  <si>
    <t>No.</t>
  </si>
  <si>
    <t xml:space="preserve">Nombre </t>
  </si>
  <si>
    <t>T o t a l</t>
  </si>
  <si>
    <t>Mpo</t>
  </si>
  <si>
    <t>þ</t>
  </si>
  <si>
    <t>Escuela Normal de Educacion Preescolar</t>
  </si>
  <si>
    <t xml:space="preserve">Mes </t>
  </si>
  <si>
    <t xml:space="preserve">T o t a l </t>
  </si>
  <si>
    <t xml:space="preserve">N o t a s </t>
  </si>
  <si>
    <t>Total de Clases Impartidas</t>
  </si>
  <si>
    <t xml:space="preserve">Total </t>
  </si>
  <si>
    <t>%</t>
  </si>
  <si>
    <t>Asist</t>
  </si>
  <si>
    <t xml:space="preserve">Examenes </t>
  </si>
  <si>
    <t>Trabajos Escritos</t>
  </si>
  <si>
    <t>Observ. Y Pract.</t>
  </si>
  <si>
    <t>Eval.</t>
  </si>
  <si>
    <t xml:space="preserve">Final </t>
  </si>
  <si>
    <t>Primer Examen</t>
  </si>
  <si>
    <t>Equipos</t>
  </si>
  <si>
    <t xml:space="preserve">Nombre del Alumno </t>
  </si>
  <si>
    <t>Febrero</t>
  </si>
  <si>
    <t>Marzo</t>
  </si>
  <si>
    <t>Abril</t>
  </si>
  <si>
    <t>Mayo</t>
  </si>
  <si>
    <t>Junio</t>
  </si>
  <si>
    <t>Clases durante el periodo de Febrero  - Julio  2010</t>
  </si>
  <si>
    <t xml:space="preserve">Gestion Escolar </t>
  </si>
  <si>
    <t>Resumen General   de Clases para el  Tercero A</t>
  </si>
  <si>
    <t xml:space="preserve">Examenes  Ceneval: </t>
  </si>
  <si>
    <t>12 de Febrero 2010</t>
  </si>
  <si>
    <t>16 de Marzo 2010</t>
  </si>
  <si>
    <t xml:space="preserve">21 de Abril de 2010 </t>
  </si>
  <si>
    <t>7 de Mayo</t>
  </si>
  <si>
    <t xml:space="preserve">31 de Mayo </t>
  </si>
  <si>
    <t>5, 8, 9 y 10 de Marzo 2010</t>
  </si>
  <si>
    <t>14, 15 y 16 de Junio 2010</t>
  </si>
  <si>
    <t>Examenes Ordinarios</t>
  </si>
  <si>
    <t xml:space="preserve">Examenes Semestral </t>
  </si>
  <si>
    <t>24 y 25 de Junio 2010</t>
  </si>
  <si>
    <t xml:space="preserve">Examen Extraordinarios   </t>
  </si>
  <si>
    <t>29 y 30 de Junio 2010</t>
  </si>
  <si>
    <t>Falta por incluir las ceremonias civicas.</t>
  </si>
  <si>
    <t xml:space="preserve">Clases los Martes  - Jueves   </t>
  </si>
  <si>
    <t xml:space="preserve">Marzo </t>
  </si>
  <si>
    <t>M</t>
  </si>
  <si>
    <t xml:space="preserve">Bimestre </t>
  </si>
  <si>
    <t xml:space="preserve">Calificaciones  </t>
  </si>
  <si>
    <t xml:space="preserve">Asistencia </t>
  </si>
  <si>
    <t xml:space="preserve">Promedio </t>
  </si>
  <si>
    <t xml:space="preserve">Examen Institucional </t>
  </si>
  <si>
    <t>ALARCON OLIVO CYNTHIA REBECA</t>
  </si>
  <si>
    <t>BARRERA TOVAR WENDY DE LOS ANGELES</t>
  </si>
  <si>
    <t>CASTRO DEL CASTILLO AGLAED ABIGAIL</t>
  </si>
  <si>
    <t>CUETO MARTINEZ ANA CRISTINA</t>
  </si>
  <si>
    <t>ESTRADA GONZALEZ ANA LILIA</t>
  </si>
  <si>
    <t>GARCIA CHAPOY GLADYS AGLAEE</t>
  </si>
  <si>
    <t>GARCIA VAZQUEZ GISELA ARLETT</t>
  </si>
  <si>
    <t>GARZA REYES ROCIO MARIBEL</t>
  </si>
  <si>
    <t>GUERRA LOPEZ MARTHA ELENA</t>
  </si>
  <si>
    <t>GUERRA MARTINEZ KARLA LUCIA</t>
  </si>
  <si>
    <t>HUERTA GALVAN CECILIA</t>
  </si>
  <si>
    <t>IBARRA SAUCEDO ANA ESTHEFANIA</t>
  </si>
  <si>
    <t>ISAGUIRRE VALDES ADRIANA ELIZABETH</t>
  </si>
  <si>
    <t>LOPEZ DE LA FUENTE ANAIS BERENICE</t>
  </si>
  <si>
    <t>LOZANO FLORES SARAHI ADRIANA</t>
  </si>
  <si>
    <t>MARTINEZ NAVARRETE GEORGINA</t>
  </si>
  <si>
    <t>MEDINA CHAVEZ LIZBETH ALEJANDRA</t>
  </si>
  <si>
    <t>NUÑEZ ROBLES VALERIA DEL CARMEN</t>
  </si>
  <si>
    <t>PRUNEDA MEDELLIN DENISSE GISEL</t>
  </si>
  <si>
    <t>PUENTE RANGEL ALEJANDRA SARAHI</t>
  </si>
  <si>
    <t>REYNA MONTOYA MARTHA JAZMIN</t>
  </si>
  <si>
    <t>RODARTE GARZA NORELY YARATZE</t>
  </si>
  <si>
    <t>RUIZ OROZCO CAROLINA</t>
  </si>
  <si>
    <t>SILLER VELARDE MICHELLE</t>
  </si>
  <si>
    <t>SOLALINDE ROBLES ALMA KAREN</t>
  </si>
  <si>
    <t>TREVIÑO RODRIGUEZ ANEL CRISTINA</t>
  </si>
  <si>
    <t>VARA MANCILLA GRACIELA MARGARITA</t>
  </si>
  <si>
    <t>ZAMORA FERNANDEZ KEILA MARESA</t>
  </si>
  <si>
    <t>Relacion de Alumnos de Tercero  D</t>
  </si>
  <si>
    <t>Octubre</t>
  </si>
  <si>
    <t>Noviembre</t>
  </si>
  <si>
    <t>Part</t>
  </si>
  <si>
    <t>tot</t>
  </si>
  <si>
    <t>Exp</t>
  </si>
  <si>
    <t>tarea</t>
  </si>
  <si>
    <t>Semestral</t>
  </si>
  <si>
    <t>*</t>
  </si>
  <si>
    <t>Final</t>
  </si>
  <si>
    <t>BRIONES RIVAS PAOLA BRISEIDA</t>
  </si>
  <si>
    <t>CEPEDA ZAMARRÓN PILAR DE JESÚS</t>
  </si>
  <si>
    <t>CUEVAS PÉREZ MARÍA DEL CARMEN</t>
  </si>
  <si>
    <t>GUERRERO CARVAJAL ALEJANDRA</t>
  </si>
  <si>
    <t>MARTÍNEZ SORIA DENISSE CAROLINA</t>
  </si>
  <si>
    <t>SÁNCHEZ EGUÍA SARAHÍ</t>
  </si>
  <si>
    <t>FEBRERO</t>
  </si>
  <si>
    <t>MARZO</t>
  </si>
  <si>
    <t>Trabajos y participaciones</t>
  </si>
  <si>
    <t>Relacion de Alumnos de Segundo C</t>
  </si>
  <si>
    <t>Diagnóstico</t>
  </si>
  <si>
    <t>CSI</t>
  </si>
  <si>
    <t>ACOSTA PÉREZ YÉSSICA SARAHI</t>
  </si>
  <si>
    <t>AGUIRRE RAMOS BEBSABÉ</t>
  </si>
  <si>
    <t>ALFARO GUTIÉRREZ DANIELA</t>
  </si>
  <si>
    <t>DE LA CRUZ AGUIRRE ALEJANDRA LIZBETH</t>
  </si>
  <si>
    <t>FLORES CEPEDA ESTHER IRAZEMA</t>
  </si>
  <si>
    <t>GARZA RIVERA CRISTINA</t>
  </si>
  <si>
    <t>GUAJARDO ARIZPE SONIA ABIGAIL</t>
  </si>
  <si>
    <t>GUTIÉRREZ TREVIÑO MARÍA FERNANDA</t>
  </si>
  <si>
    <t>HINOJOSA VILLANUEVA RAQUEL ABIGAIL</t>
  </si>
  <si>
    <t>MALDONADO GÓMEZ ANA PAOLA</t>
  </si>
  <si>
    <t>MARTÍNEZ MORALES MIREYA AGLAE</t>
  </si>
  <si>
    <t>MARTÍNEZ PÉREZ ESTEPANY</t>
  </si>
  <si>
    <t>MEJÍA GONZÁLEZ MELISSA MARIANA</t>
  </si>
  <si>
    <t>OVIEDO LÓPEZ CITLALY</t>
  </si>
  <si>
    <t>PEÑA GARCÍA ANA ALEJANDRA</t>
  </si>
  <si>
    <t>PÉREZ MARTÍNEZ LETICIA SARAHÍ</t>
  </si>
  <si>
    <t xml:space="preserve"> REYES DE LA ROSA ÉVELIN MARICELA</t>
  </si>
  <si>
    <t>REYES SANDOVAL MARIAFERNANDA</t>
  </si>
  <si>
    <t>TORRES SAUCEDO CARLA ALEJANDRA MONSERRAT</t>
  </si>
  <si>
    <t>TOVAR MENDOZA ABNER ILDEFONSO</t>
  </si>
  <si>
    <t>VALDÉS FERRIÑO VARELI</t>
  </si>
  <si>
    <t>Antolog…</t>
  </si>
  <si>
    <t>Cuad   1y2</t>
  </si>
  <si>
    <t>Tema 3</t>
  </si>
  <si>
    <t xml:space="preserve">Tarea </t>
  </si>
  <si>
    <t>Técnicas</t>
  </si>
  <si>
    <t xml:space="preserve">Exposiciones </t>
  </si>
  <si>
    <t>técnicas</t>
  </si>
  <si>
    <t>Exposiciones</t>
  </si>
  <si>
    <t>cuaderno</t>
  </si>
  <si>
    <t>participación</t>
  </si>
  <si>
    <t>Acosta Aguilar</t>
  </si>
  <si>
    <t>Aguilar Treviño</t>
  </si>
  <si>
    <t>Almaguer Cabrera</t>
  </si>
  <si>
    <t>Becerra Vázquez</t>
  </si>
  <si>
    <t>Briones Hdz.</t>
  </si>
  <si>
    <t>Cárdenas Glz.</t>
  </si>
  <si>
    <t>Castañón Perales</t>
  </si>
  <si>
    <t>Cisneros Casas</t>
  </si>
  <si>
    <t>De la Cruz Rmz.</t>
  </si>
  <si>
    <t>Espinoza Gtz.</t>
  </si>
  <si>
    <t>Espinoza Rdz.</t>
  </si>
  <si>
    <t>Esquivel de Valle</t>
  </si>
  <si>
    <t>Fierro Moreno</t>
  </si>
  <si>
    <t>Gaona Valdéz</t>
  </si>
  <si>
    <t>García Hdz.</t>
  </si>
  <si>
    <t>García Mercado</t>
  </si>
  <si>
    <t>Glz. Medellín</t>
  </si>
  <si>
    <t>Glz. Oyervides</t>
  </si>
  <si>
    <t>Guajardo de la Garza</t>
  </si>
  <si>
    <t>Gtz. Fuentes</t>
  </si>
  <si>
    <t>Medellín Reyes</t>
  </si>
  <si>
    <t>Mireles Jaramillo</t>
  </si>
  <si>
    <t>Morales Ferretis</t>
  </si>
  <si>
    <t>Navarro Salinas</t>
  </si>
  <si>
    <t>Orozco Carmona</t>
  </si>
  <si>
    <t>Pérez Saldaña</t>
  </si>
  <si>
    <t>Rivera Trujillo</t>
  </si>
  <si>
    <t>Rodarte Barrera</t>
  </si>
  <si>
    <r>
      <rPr>
        <sz val="12"/>
        <color indexed="8"/>
        <rFont val="Calibri"/>
        <family val="2"/>
      </rPr>
      <t>Sánche</t>
    </r>
    <r>
      <rPr>
        <b/>
        <sz val="12"/>
        <color indexed="8"/>
        <rFont val="Calibri"/>
        <family val="2"/>
      </rPr>
      <t>z Moreno</t>
    </r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</si>
</sst>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12"/>
      <color indexed="8"/>
      <name val="Calibri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indexed="8"/>
      <name val="Calibri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6"/>
      <color indexed="8"/>
      <name val="Calibri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Wingdings"/>
      <charset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0"/>
      <color indexed="8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0070C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theme="1"/>
      <name val="Calibri"/>
      <family val="2"/>
    </font>
    <font>
      <sz val="14"/>
      <color theme="1"/>
      <name val="Wingdings"/>
      <charset val="2"/>
    </font>
    <font>
      <b/>
      <sz val="16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0" fontId="0" fillId="0" borderId="0" xfId="0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1" fillId="3" borderId="7" xfId="0" applyFont="1" applyFill="1" applyBorder="1" applyAlignment="1">
      <alignment horizontal="center" wrapText="1"/>
    </xf>
    <xf numFmtId="0" fontId="20" fillId="2" borderId="8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3" xfId="0" applyNumberFormat="1" applyFont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/>
    </xf>
    <xf numFmtId="0" fontId="23" fillId="0" borderId="0" xfId="0" applyFont="1"/>
    <xf numFmtId="0" fontId="21" fillId="4" borderId="10" xfId="0" applyFont="1" applyFill="1" applyBorder="1" applyAlignment="1">
      <alignment horizontal="center"/>
    </xf>
    <xf numFmtId="0" fontId="24" fillId="4" borderId="1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1" fillId="4" borderId="3" xfId="0" applyFont="1" applyFill="1" applyBorder="1" applyAlignment="1"/>
    <xf numFmtId="1" fontId="21" fillId="4" borderId="3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2" fontId="21" fillId="4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left"/>
    </xf>
    <xf numFmtId="0" fontId="12" fillId="4" borderId="10" xfId="0" applyFont="1" applyFill="1" applyBorder="1" applyAlignment="1">
      <alignment horizontal="center"/>
    </xf>
    <xf numFmtId="1" fontId="21" fillId="4" borderId="10" xfId="0" applyNumberFormat="1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2" fontId="21" fillId="4" borderId="10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4" xfId="0" applyBorder="1"/>
    <xf numFmtId="0" fontId="0" fillId="0" borderId="19" xfId="0" applyBorder="1"/>
    <xf numFmtId="0" fontId="3" fillId="5" borderId="1" xfId="0" applyFont="1" applyFill="1" applyBorder="1" applyAlignment="1">
      <alignment horizontal="center" wrapText="1"/>
    </xf>
    <xf numFmtId="0" fontId="14" fillId="4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/>
    </xf>
    <xf numFmtId="0" fontId="24" fillId="4" borderId="21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center"/>
    </xf>
    <xf numFmtId="1" fontId="21" fillId="4" borderId="5" xfId="0" applyNumberFormat="1" applyFont="1" applyFill="1" applyBorder="1" applyAlignment="1">
      <alignment horizontal="center"/>
    </xf>
    <xf numFmtId="2" fontId="21" fillId="4" borderId="5" xfId="0" applyNumberFormat="1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4" fillId="0" borderId="22" xfId="0" applyFont="1" applyBorder="1" applyAlignment="1"/>
    <xf numFmtId="0" fontId="5" fillId="2" borderId="2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1" fontId="21" fillId="4" borderId="2" xfId="0" applyNumberFormat="1" applyFont="1" applyFill="1" applyBorder="1" applyAlignment="1">
      <alignment horizontal="center"/>
    </xf>
    <xf numFmtId="1" fontId="21" fillId="4" borderId="4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23" fillId="4" borderId="0" xfId="0" applyFont="1" applyFill="1"/>
    <xf numFmtId="1" fontId="21" fillId="6" borderId="3" xfId="0" applyNumberFormat="1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1" fontId="21" fillId="6" borderId="5" xfId="0" applyNumberFormat="1" applyFont="1" applyFill="1" applyBorder="1" applyAlignment="1">
      <alignment horizontal="center"/>
    </xf>
    <xf numFmtId="0" fontId="27" fillId="0" borderId="0" xfId="0" applyFont="1"/>
    <xf numFmtId="1" fontId="0" fillId="0" borderId="0" xfId="0" applyNumberFormat="1"/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1" fontId="21" fillId="4" borderId="6" xfId="0" applyNumberFormat="1" applyFont="1" applyFill="1" applyBorder="1" applyAlignment="1">
      <alignment horizontal="center"/>
    </xf>
    <xf numFmtId="1" fontId="21" fillId="4" borderId="1" xfId="0" applyNumberFormat="1" applyFont="1" applyFill="1" applyBorder="1" applyAlignment="1">
      <alignment horizontal="center"/>
    </xf>
    <xf numFmtId="1" fontId="21" fillId="6" borderId="1" xfId="0" applyNumberFormat="1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1" fontId="25" fillId="4" borderId="6" xfId="0" applyNumberFormat="1" applyFont="1" applyFill="1" applyBorder="1" applyAlignment="1">
      <alignment horizontal="center"/>
    </xf>
    <xf numFmtId="0" fontId="4" fillId="4" borderId="22" xfId="0" applyFont="1" applyFill="1" applyBorder="1" applyAlignment="1"/>
    <xf numFmtId="0" fontId="3" fillId="2" borderId="2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1" fontId="21" fillId="0" borderId="10" xfId="0" applyNumberFormat="1" applyFont="1" applyFill="1" applyBorder="1" applyAlignment="1">
      <alignment horizontal="center"/>
    </xf>
    <xf numFmtId="2" fontId="21" fillId="0" borderId="10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1" fillId="0" borderId="3" xfId="0" applyFont="1" applyFill="1" applyBorder="1" applyAlignment="1"/>
    <xf numFmtId="0" fontId="14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1" fontId="21" fillId="0" borderId="3" xfId="0" applyNumberFormat="1" applyFont="1" applyFill="1" applyBorder="1" applyAlignment="1">
      <alignment horizontal="center"/>
    </xf>
    <xf numFmtId="2" fontId="21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1" fillId="0" borderId="5" xfId="0" applyFont="1" applyFill="1" applyBorder="1" applyAlignment="1"/>
    <xf numFmtId="0" fontId="14" fillId="0" borderId="5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1" fontId="21" fillId="0" borderId="5" xfId="0" applyNumberFormat="1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21" fillId="2" borderId="23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8" fillId="4" borderId="3" xfId="0" applyFont="1" applyFill="1" applyBorder="1" applyAlignment="1"/>
    <xf numFmtId="0" fontId="8" fillId="4" borderId="5" xfId="0" applyFont="1" applyFill="1" applyBorder="1" applyAlignment="1"/>
    <xf numFmtId="0" fontId="8" fillId="0" borderId="3" xfId="0" applyFont="1" applyFill="1" applyBorder="1" applyAlignment="1"/>
    <xf numFmtId="0" fontId="8" fillId="0" borderId="5" xfId="0" applyFont="1" applyFill="1" applyBorder="1" applyAlignment="1"/>
    <xf numFmtId="0" fontId="28" fillId="0" borderId="27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21" xfId="0" applyFont="1" applyBorder="1" applyAlignment="1">
      <alignment horizontal="center" wrapText="1"/>
    </xf>
    <xf numFmtId="0" fontId="29" fillId="0" borderId="42" xfId="0" applyFont="1" applyBorder="1" applyAlignment="1">
      <alignment horizontal="justify" wrapText="1"/>
    </xf>
    <xf numFmtId="0" fontId="29" fillId="0" borderId="43" xfId="0" applyFont="1" applyBorder="1" applyAlignment="1">
      <alignment horizontal="justify" wrapText="1"/>
    </xf>
    <xf numFmtId="0" fontId="29" fillId="0" borderId="44" xfId="0" applyFont="1" applyBorder="1" applyAlignment="1">
      <alignment horizontal="justify" wrapText="1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28" fillId="0" borderId="30" xfId="0" applyFont="1" applyBorder="1" applyAlignment="1">
      <alignment horizontal="center" wrapText="1"/>
    </xf>
    <xf numFmtId="0" fontId="29" fillId="0" borderId="12" xfId="0" applyFont="1" applyBorder="1" applyAlignment="1">
      <alignment horizontal="justify" wrapText="1"/>
    </xf>
    <xf numFmtId="0" fontId="29" fillId="0" borderId="4" xfId="0" applyFont="1" applyBorder="1" applyAlignment="1">
      <alignment horizontal="justify" wrapText="1"/>
    </xf>
    <xf numFmtId="0" fontId="29" fillId="0" borderId="6" xfId="0" applyFont="1" applyBorder="1" applyAlignment="1">
      <alignment horizontal="justify" wrapText="1"/>
    </xf>
    <xf numFmtId="0" fontId="5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2" fontId="21" fillId="4" borderId="1" xfId="0" applyNumberFormat="1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1" fontId="25" fillId="4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30" fillId="4" borderId="10" xfId="0" applyFont="1" applyFill="1" applyBorder="1" applyAlignment="1">
      <alignment horizontal="center"/>
    </xf>
    <xf numFmtId="1" fontId="19" fillId="4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2" fontId="17" fillId="3" borderId="10" xfId="0" applyNumberFormat="1" applyFont="1" applyFill="1" applyBorder="1" applyAlignment="1">
      <alignment horizontal="center"/>
    </xf>
    <xf numFmtId="0" fontId="21" fillId="3" borderId="10" xfId="0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21" fillId="3" borderId="5" xfId="0" applyFont="1" applyFill="1" applyBorder="1" applyAlignment="1">
      <alignment horizontal="center"/>
    </xf>
    <xf numFmtId="0" fontId="22" fillId="3" borderId="10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" fontId="25" fillId="7" borderId="12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/>
    </xf>
    <xf numFmtId="1" fontId="25" fillId="7" borderId="45" xfId="0" applyNumberFormat="1" applyFont="1" applyFill="1" applyBorder="1" applyAlignment="1">
      <alignment horizontal="center"/>
    </xf>
    <xf numFmtId="0" fontId="24" fillId="8" borderId="3" xfId="0" applyFont="1" applyFill="1" applyBorder="1"/>
    <xf numFmtId="0" fontId="30" fillId="4" borderId="23" xfId="0" applyFont="1" applyFill="1" applyBorder="1" applyAlignment="1">
      <alignment horizontal="center"/>
    </xf>
    <xf numFmtId="0" fontId="0" fillId="2" borderId="0" xfId="0" applyFill="1"/>
    <xf numFmtId="0" fontId="5" fillId="2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9" fillId="2" borderId="3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9" fontId="5" fillId="2" borderId="10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3" borderId="32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21" fillId="0" borderId="30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31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1" fillId="0" borderId="21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21" fillId="3" borderId="14" xfId="0" applyFont="1" applyFill="1" applyBorder="1" applyAlignment="1">
      <alignment horizontal="center"/>
    </xf>
    <xf numFmtId="0" fontId="21" fillId="3" borderId="40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9" xfId="0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4" fillId="4" borderId="3" xfId="0" applyFont="1" applyFill="1" applyBorder="1" applyAlignment="1"/>
    <xf numFmtId="2" fontId="33" fillId="4" borderId="10" xfId="0" applyNumberFormat="1" applyFont="1" applyFill="1" applyBorder="1" applyAlignment="1">
      <alignment horizontal="center"/>
    </xf>
    <xf numFmtId="1" fontId="33" fillId="4" borderId="10" xfId="0" applyNumberFormat="1" applyFont="1" applyFill="1" applyBorder="1" applyAlignment="1">
      <alignment horizontal="center"/>
    </xf>
    <xf numFmtId="1" fontId="33" fillId="4" borderId="3" xfId="0" applyNumberFormat="1" applyFont="1" applyFill="1" applyBorder="1" applyAlignment="1">
      <alignment horizontal="center"/>
    </xf>
    <xf numFmtId="1" fontId="21" fillId="7" borderId="10" xfId="0" applyNumberFormat="1" applyFont="1" applyFill="1" applyBorder="1" applyAlignment="1">
      <alignment horizontal="center"/>
    </xf>
    <xf numFmtId="1" fontId="21" fillId="7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J6" sqref="J6"/>
    </sheetView>
  </sheetViews>
  <sheetFormatPr baseColWidth="10" defaultRowHeight="15.75"/>
  <cols>
    <col min="1" max="1" width="4.28515625" style="2" customWidth="1"/>
    <col min="2" max="2" width="35.42578125" customWidth="1"/>
    <col min="3" max="5" width="6.140625" style="94" customWidth="1"/>
    <col min="6" max="6" width="10.5703125" customWidth="1"/>
    <col min="7" max="7" width="2.42578125" customWidth="1"/>
    <col min="8" max="10" width="6.28515625" customWidth="1"/>
    <col min="11" max="11" width="6.42578125" customWidth="1"/>
    <col min="12" max="12" width="10.140625" customWidth="1"/>
  </cols>
  <sheetData>
    <row r="1" spans="1:12">
      <c r="A1" s="194"/>
      <c r="B1" s="194"/>
    </row>
    <row r="2" spans="1:12" ht="21">
      <c r="A2" s="203" t="s">
        <v>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>
      <c r="A3" s="195"/>
      <c r="B3" s="195"/>
    </row>
    <row r="4" spans="1:12" ht="21">
      <c r="A4" s="203" t="s">
        <v>79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>
      <c r="A5" s="195"/>
      <c r="B5" s="195"/>
    </row>
    <row r="6" spans="1:12" ht="16.5" thickBot="1">
      <c r="A6" s="198"/>
      <c r="B6" s="198"/>
    </row>
    <row r="7" spans="1:12" ht="21.75" customHeight="1">
      <c r="A7" s="199" t="s">
        <v>0</v>
      </c>
      <c r="B7" s="201" t="s">
        <v>1</v>
      </c>
      <c r="C7" s="196" t="s">
        <v>46</v>
      </c>
      <c r="D7" s="196"/>
      <c r="E7" s="196"/>
      <c r="F7" s="196"/>
      <c r="G7" s="81"/>
      <c r="H7" s="196" t="s">
        <v>47</v>
      </c>
      <c r="I7" s="196"/>
      <c r="J7" s="196"/>
      <c r="K7" s="196"/>
      <c r="L7" s="197"/>
    </row>
    <row r="8" spans="1:12" ht="21.75" customHeight="1" thickBot="1">
      <c r="A8" s="200"/>
      <c r="B8" s="202"/>
      <c r="C8" s="102">
        <v>1</v>
      </c>
      <c r="D8" s="103">
        <v>2</v>
      </c>
      <c r="E8" s="103">
        <v>3</v>
      </c>
      <c r="F8" s="84" t="s">
        <v>48</v>
      </c>
      <c r="G8" s="85"/>
      <c r="H8" s="82">
        <v>1</v>
      </c>
      <c r="I8" s="83">
        <v>2</v>
      </c>
      <c r="J8" s="83">
        <v>3</v>
      </c>
      <c r="K8" s="84" t="s">
        <v>10</v>
      </c>
      <c r="L8" s="104" t="s">
        <v>49</v>
      </c>
    </row>
    <row r="9" spans="1:12" ht="29.25" customHeight="1">
      <c r="A9" s="142">
        <v>1</v>
      </c>
      <c r="B9" s="145" t="s">
        <v>51</v>
      </c>
      <c r="C9" s="18">
        <f>'FEB-MAR'!Q9</f>
        <v>0</v>
      </c>
      <c r="D9" s="18">
        <f>'Oct Nov '!U9</f>
        <v>0</v>
      </c>
      <c r="E9" s="18">
        <f>'Dic Enero '!V9</f>
        <v>0</v>
      </c>
      <c r="F9" s="100">
        <f>C9+D9+E9</f>
        <v>0</v>
      </c>
      <c r="G9" s="101"/>
      <c r="H9" s="18">
        <f>'FEB-MAR'!AV9</f>
        <v>8</v>
      </c>
      <c r="I9" s="18">
        <f>'Oct Nov '!AU9</f>
        <v>8.9</v>
      </c>
      <c r="J9" s="18">
        <f>'Dic Enero '!AW9</f>
        <v>7.32</v>
      </c>
      <c r="K9" s="100">
        <f>H9+I9+J9</f>
        <v>24.22</v>
      </c>
      <c r="L9" s="86">
        <f>K9/3</f>
        <v>8.0733333333333324</v>
      </c>
    </row>
    <row r="10" spans="1:12" ht="29.25" customHeight="1">
      <c r="A10" s="143">
        <v>2</v>
      </c>
      <c r="B10" s="146" t="s">
        <v>52</v>
      </c>
      <c r="C10" s="19">
        <f>'FEB-MAR'!Q10</f>
        <v>0</v>
      </c>
      <c r="D10" s="19">
        <f>'Oct Nov '!U10</f>
        <v>0</v>
      </c>
      <c r="E10" s="19">
        <f>'Dic Enero '!V10</f>
        <v>0</v>
      </c>
      <c r="F10" s="29">
        <f t="shared" ref="F10:F38" si="0">C10+D10+E10</f>
        <v>0</v>
      </c>
      <c r="G10" s="91"/>
      <c r="H10" s="19">
        <f>'FEB-MAR'!AV10</f>
        <v>8</v>
      </c>
      <c r="I10" s="19">
        <f>'Oct Nov '!AU10</f>
        <v>8.4600000000000009</v>
      </c>
      <c r="J10" s="19">
        <f>'Dic Enero '!AW10</f>
        <v>6.6</v>
      </c>
      <c r="K10" s="29">
        <f>H10+I10+J10</f>
        <v>23.060000000000002</v>
      </c>
      <c r="L10" s="87">
        <f t="shared" ref="L10:L38" si="1">K10/3</f>
        <v>7.6866666666666674</v>
      </c>
    </row>
    <row r="11" spans="1:12" ht="29.25" customHeight="1">
      <c r="A11" s="143">
        <v>3</v>
      </c>
      <c r="B11" s="146" t="s">
        <v>53</v>
      </c>
      <c r="C11" s="19">
        <f>'FEB-MAR'!Q11</f>
        <v>3</v>
      </c>
      <c r="D11" s="19">
        <f>'Oct Nov '!U11</f>
        <v>0</v>
      </c>
      <c r="E11" s="19">
        <f>'Dic Enero '!V11</f>
        <v>1</v>
      </c>
      <c r="F11" s="29">
        <f t="shared" si="0"/>
        <v>4</v>
      </c>
      <c r="G11" s="91"/>
      <c r="H11" s="19">
        <f>'FEB-MAR'!AV11</f>
        <v>8</v>
      </c>
      <c r="I11" s="19">
        <f>'Oct Nov '!AU11</f>
        <v>7.4</v>
      </c>
      <c r="J11" s="19">
        <f>'Dic Enero '!AW11</f>
        <v>7.8000000000000007</v>
      </c>
      <c r="K11" s="29">
        <f t="shared" ref="K11:K38" si="2">H11+I11+J11</f>
        <v>23.200000000000003</v>
      </c>
      <c r="L11" s="87">
        <f t="shared" si="1"/>
        <v>7.7333333333333343</v>
      </c>
    </row>
    <row r="12" spans="1:12" ht="29.25" customHeight="1">
      <c r="A12" s="143">
        <v>4</v>
      </c>
      <c r="B12" s="146" t="s">
        <v>54</v>
      </c>
      <c r="C12" s="19">
        <f>'FEB-MAR'!Q12</f>
        <v>3</v>
      </c>
      <c r="D12" s="19">
        <f>'Oct Nov '!U12</f>
        <v>2</v>
      </c>
      <c r="E12" s="19">
        <f>'Dic Enero '!V12</f>
        <v>2</v>
      </c>
      <c r="F12" s="29">
        <f t="shared" si="0"/>
        <v>7</v>
      </c>
      <c r="G12" s="91"/>
      <c r="H12" s="19">
        <f>'FEB-MAR'!AV12</f>
        <v>8</v>
      </c>
      <c r="I12" s="19">
        <f>'Oct Nov '!AU12</f>
        <v>9.0400000000000009</v>
      </c>
      <c r="J12" s="19">
        <f>'Dic Enero '!AW12</f>
        <v>7.2</v>
      </c>
      <c r="K12" s="29">
        <f t="shared" si="2"/>
        <v>24.24</v>
      </c>
      <c r="L12" s="87">
        <f t="shared" si="1"/>
        <v>8.08</v>
      </c>
    </row>
    <row r="13" spans="1:12" ht="29.25" customHeight="1">
      <c r="A13" s="143">
        <v>5</v>
      </c>
      <c r="B13" s="146" t="s">
        <v>55</v>
      </c>
      <c r="C13" s="19">
        <f>'FEB-MAR'!Q13</f>
        <v>2</v>
      </c>
      <c r="D13" s="19">
        <f>'Oct Nov '!U13</f>
        <v>0</v>
      </c>
      <c r="E13" s="19">
        <f>'Dic Enero '!V13</f>
        <v>0</v>
      </c>
      <c r="F13" s="29">
        <f t="shared" si="0"/>
        <v>2</v>
      </c>
      <c r="G13" s="91"/>
      <c r="H13" s="19">
        <f>'FEB-MAR'!AV13</f>
        <v>8</v>
      </c>
      <c r="I13" s="19">
        <f>'Oct Nov '!AU13</f>
        <v>7.46</v>
      </c>
      <c r="J13" s="19">
        <f>'Dic Enero '!AW13</f>
        <v>6.54</v>
      </c>
      <c r="K13" s="29">
        <f t="shared" si="2"/>
        <v>22</v>
      </c>
      <c r="L13" s="87">
        <f t="shared" si="1"/>
        <v>7.333333333333333</v>
      </c>
    </row>
    <row r="14" spans="1:12" ht="29.25" customHeight="1">
      <c r="A14" s="143">
        <v>6</v>
      </c>
      <c r="B14" s="146" t="s">
        <v>56</v>
      </c>
      <c r="C14" s="19">
        <f>'FEB-MAR'!Q14</f>
        <v>1</v>
      </c>
      <c r="D14" s="19">
        <f>'Oct Nov '!U14</f>
        <v>0</v>
      </c>
      <c r="E14" s="19">
        <f>'Dic Enero '!V14</f>
        <v>0</v>
      </c>
      <c r="F14" s="29">
        <f t="shared" si="0"/>
        <v>1</v>
      </c>
      <c r="G14" s="91"/>
      <c r="H14" s="19">
        <f>'FEB-MAR'!AV14</f>
        <v>9</v>
      </c>
      <c r="I14" s="19">
        <f>'Oct Nov '!AU14</f>
        <v>8.8400000000000016</v>
      </c>
      <c r="J14" s="19">
        <f>'Dic Enero '!AW14</f>
        <v>6.58</v>
      </c>
      <c r="K14" s="29">
        <f t="shared" si="2"/>
        <v>24.42</v>
      </c>
      <c r="L14" s="87">
        <f t="shared" si="1"/>
        <v>8.14</v>
      </c>
    </row>
    <row r="15" spans="1:12" ht="29.25" customHeight="1">
      <c r="A15" s="143">
        <v>7</v>
      </c>
      <c r="B15" s="146" t="s">
        <v>57</v>
      </c>
      <c r="C15" s="19">
        <f>'FEB-MAR'!Q15</f>
        <v>3</v>
      </c>
      <c r="D15" s="19">
        <f>'Oct Nov '!U15</f>
        <v>0</v>
      </c>
      <c r="E15" s="19">
        <f>'Dic Enero '!V15</f>
        <v>0</v>
      </c>
      <c r="F15" s="29">
        <f t="shared" si="0"/>
        <v>3</v>
      </c>
      <c r="G15" s="91"/>
      <c r="H15" s="19">
        <f>'FEB-MAR'!AV15</f>
        <v>8</v>
      </c>
      <c r="I15" s="19">
        <f>'Oct Nov '!AU15</f>
        <v>9.18</v>
      </c>
      <c r="J15" s="19">
        <f>'Dic Enero '!AW15</f>
        <v>7.2600000000000007</v>
      </c>
      <c r="K15" s="29">
        <f t="shared" si="2"/>
        <v>24.44</v>
      </c>
      <c r="L15" s="87">
        <f t="shared" si="1"/>
        <v>8.1466666666666665</v>
      </c>
    </row>
    <row r="16" spans="1:12" ht="29.25" customHeight="1">
      <c r="A16" s="143">
        <v>8</v>
      </c>
      <c r="B16" s="146" t="s">
        <v>58</v>
      </c>
      <c r="C16" s="19">
        <f>'FEB-MAR'!Q16</f>
        <v>0</v>
      </c>
      <c r="D16" s="19">
        <f>'Oct Nov '!U16</f>
        <v>0</v>
      </c>
      <c r="E16" s="19">
        <f>'Dic Enero '!V16</f>
        <v>0</v>
      </c>
      <c r="F16" s="29">
        <f t="shared" si="0"/>
        <v>0</v>
      </c>
      <c r="G16" s="91"/>
      <c r="H16" s="19">
        <f>'FEB-MAR'!AV16</f>
        <v>8</v>
      </c>
      <c r="I16" s="19">
        <f>'Oct Nov '!AU16</f>
        <v>6.5400000000000009</v>
      </c>
      <c r="J16" s="19">
        <f>'Dic Enero '!AW16</f>
        <v>7.26</v>
      </c>
      <c r="K16" s="29">
        <f t="shared" si="2"/>
        <v>21.8</v>
      </c>
      <c r="L16" s="87">
        <f t="shared" si="1"/>
        <v>7.2666666666666666</v>
      </c>
    </row>
    <row r="17" spans="1:12" ht="29.25" customHeight="1">
      <c r="A17" s="143">
        <v>9</v>
      </c>
      <c r="B17" s="146" t="s">
        <v>59</v>
      </c>
      <c r="C17" s="19">
        <f>'FEB-MAR'!Q17</f>
        <v>0</v>
      </c>
      <c r="D17" s="19">
        <f>'Oct Nov '!U17</f>
        <v>1</v>
      </c>
      <c r="E17" s="19">
        <f>'Dic Enero '!V17</f>
        <v>0</v>
      </c>
      <c r="F17" s="29">
        <f t="shared" si="0"/>
        <v>1</v>
      </c>
      <c r="G17" s="91"/>
      <c r="H17" s="19">
        <f>'FEB-MAR'!AV17</f>
        <v>8</v>
      </c>
      <c r="I17" s="19">
        <f>'Oct Nov '!AU17</f>
        <v>9</v>
      </c>
      <c r="J17" s="19">
        <f>'Dic Enero '!AW17</f>
        <v>7.06</v>
      </c>
      <c r="K17" s="29">
        <f t="shared" si="2"/>
        <v>24.06</v>
      </c>
      <c r="L17" s="87">
        <f t="shared" si="1"/>
        <v>8.02</v>
      </c>
    </row>
    <row r="18" spans="1:12" ht="29.25" customHeight="1">
      <c r="A18" s="143">
        <v>10</v>
      </c>
      <c r="B18" s="146" t="s">
        <v>60</v>
      </c>
      <c r="C18" s="19">
        <f>'FEB-MAR'!Q18</f>
        <v>2</v>
      </c>
      <c r="D18" s="19">
        <f>'Oct Nov '!U18</f>
        <v>2</v>
      </c>
      <c r="E18" s="19">
        <f>'Dic Enero '!V18</f>
        <v>0</v>
      </c>
      <c r="F18" s="29">
        <f t="shared" si="0"/>
        <v>4</v>
      </c>
      <c r="G18" s="91"/>
      <c r="H18" s="19">
        <f>'FEB-MAR'!AV18</f>
        <v>8</v>
      </c>
      <c r="I18" s="19">
        <f>'Oct Nov '!AU18</f>
        <v>5.76</v>
      </c>
      <c r="J18" s="19">
        <f>'Dic Enero '!AW18</f>
        <v>7.58</v>
      </c>
      <c r="K18" s="29">
        <f t="shared" si="2"/>
        <v>21.34</v>
      </c>
      <c r="L18" s="87">
        <f t="shared" si="1"/>
        <v>7.1133333333333333</v>
      </c>
    </row>
    <row r="19" spans="1:12" ht="29.25" customHeight="1">
      <c r="A19" s="143">
        <v>11</v>
      </c>
      <c r="B19" s="146" t="s">
        <v>61</v>
      </c>
      <c r="C19" s="19">
        <f>'FEB-MAR'!Q19</f>
        <v>0</v>
      </c>
      <c r="D19" s="19">
        <f>'Oct Nov '!U19</f>
        <v>2</v>
      </c>
      <c r="E19" s="19">
        <f>'Dic Enero '!V19</f>
        <v>0</v>
      </c>
      <c r="F19" s="29">
        <f t="shared" si="0"/>
        <v>2</v>
      </c>
      <c r="G19" s="91"/>
      <c r="H19" s="19">
        <f>'FEB-MAR'!AV19</f>
        <v>8</v>
      </c>
      <c r="I19" s="19">
        <f>'Oct Nov '!AU19</f>
        <v>6.8199999999999994</v>
      </c>
      <c r="J19" s="19">
        <f>'Dic Enero '!AW19</f>
        <v>7.74</v>
      </c>
      <c r="K19" s="29">
        <f t="shared" si="2"/>
        <v>22.560000000000002</v>
      </c>
      <c r="L19" s="87">
        <f t="shared" si="1"/>
        <v>7.5200000000000005</v>
      </c>
    </row>
    <row r="20" spans="1:12" ht="29.25" customHeight="1">
      <c r="A20" s="143">
        <v>12</v>
      </c>
      <c r="B20" s="146" t="s">
        <v>62</v>
      </c>
      <c r="C20" s="19">
        <f>'FEB-MAR'!Q20</f>
        <v>0</v>
      </c>
      <c r="D20" s="19">
        <f>'Oct Nov '!U20</f>
        <v>0</v>
      </c>
      <c r="E20" s="19">
        <f>'Dic Enero '!V20</f>
        <v>1</v>
      </c>
      <c r="F20" s="29">
        <f t="shared" si="0"/>
        <v>1</v>
      </c>
      <c r="G20" s="91"/>
      <c r="H20" s="19">
        <f>'FEB-MAR'!AV20</f>
        <v>8</v>
      </c>
      <c r="I20" s="19">
        <f>'Oct Nov '!AU20</f>
        <v>8.7800000000000011</v>
      </c>
      <c r="J20" s="19">
        <f>'Dic Enero '!AW20</f>
        <v>6.18</v>
      </c>
      <c r="K20" s="29">
        <f t="shared" si="2"/>
        <v>22.96</v>
      </c>
      <c r="L20" s="87">
        <f t="shared" si="1"/>
        <v>7.6533333333333333</v>
      </c>
    </row>
    <row r="21" spans="1:12" ht="29.25" customHeight="1">
      <c r="A21" s="143">
        <v>13</v>
      </c>
      <c r="B21" s="146" t="s">
        <v>63</v>
      </c>
      <c r="C21" s="19">
        <f>'FEB-MAR'!Q21</f>
        <v>3</v>
      </c>
      <c r="D21" s="19">
        <f>'Oct Nov '!U21</f>
        <v>4</v>
      </c>
      <c r="E21" s="19">
        <f>'Dic Enero '!V21</f>
        <v>5</v>
      </c>
      <c r="F21" s="29">
        <f t="shared" si="0"/>
        <v>12</v>
      </c>
      <c r="G21" s="91"/>
      <c r="H21" s="19">
        <f>'FEB-MAR'!AV21</f>
        <v>8</v>
      </c>
      <c r="I21" s="19">
        <f>'Oct Nov '!AU21</f>
        <v>6.92</v>
      </c>
      <c r="J21" s="19">
        <f>'Dic Enero '!AW21</f>
        <v>6.58</v>
      </c>
      <c r="K21" s="29">
        <f t="shared" si="2"/>
        <v>21.5</v>
      </c>
      <c r="L21" s="87">
        <f t="shared" si="1"/>
        <v>7.166666666666667</v>
      </c>
    </row>
    <row r="22" spans="1:12" ht="29.25" customHeight="1">
      <c r="A22" s="143">
        <v>14</v>
      </c>
      <c r="B22" s="146" t="s">
        <v>64</v>
      </c>
      <c r="C22" s="19">
        <f>'FEB-MAR'!Q22</f>
        <v>0</v>
      </c>
      <c r="D22" s="19">
        <f>'Oct Nov '!U22</f>
        <v>1</v>
      </c>
      <c r="E22" s="19">
        <f>'Dic Enero '!V22</f>
        <v>4</v>
      </c>
      <c r="F22" s="29">
        <f t="shared" si="0"/>
        <v>5</v>
      </c>
      <c r="G22" s="91"/>
      <c r="H22" s="19">
        <f>'FEB-MAR'!AV22</f>
        <v>8</v>
      </c>
      <c r="I22" s="19">
        <f>'Oct Nov '!AU22</f>
        <v>7.4</v>
      </c>
      <c r="J22" s="19">
        <f>'Dic Enero '!AW22</f>
        <v>6.66</v>
      </c>
      <c r="K22" s="29">
        <f t="shared" si="2"/>
        <v>22.060000000000002</v>
      </c>
      <c r="L22" s="87">
        <f t="shared" si="1"/>
        <v>7.3533333333333344</v>
      </c>
    </row>
    <row r="23" spans="1:12" ht="29.25" customHeight="1">
      <c r="A23" s="143">
        <v>15</v>
      </c>
      <c r="B23" s="146" t="s">
        <v>65</v>
      </c>
      <c r="C23" s="19">
        <f>'FEB-MAR'!Q23</f>
        <v>0</v>
      </c>
      <c r="D23" s="19">
        <f>'Oct Nov '!U23</f>
        <v>0</v>
      </c>
      <c r="E23" s="19">
        <f>'Dic Enero '!V23</f>
        <v>0</v>
      </c>
      <c r="F23" s="29">
        <f t="shared" si="0"/>
        <v>0</v>
      </c>
      <c r="G23" s="91"/>
      <c r="H23" s="19">
        <f>'FEB-MAR'!AV23</f>
        <v>8</v>
      </c>
      <c r="I23" s="19">
        <f>'Oct Nov '!AU23</f>
        <v>8.34</v>
      </c>
      <c r="J23" s="19">
        <f>'Dic Enero '!AW23</f>
        <v>7.32</v>
      </c>
      <c r="K23" s="29">
        <f t="shared" si="2"/>
        <v>23.66</v>
      </c>
      <c r="L23" s="87">
        <f t="shared" si="1"/>
        <v>7.8866666666666667</v>
      </c>
    </row>
    <row r="24" spans="1:12" ht="29.25" customHeight="1">
      <c r="A24" s="143">
        <v>16</v>
      </c>
      <c r="B24" s="146" t="s">
        <v>66</v>
      </c>
      <c r="C24" s="19">
        <f>'FEB-MAR'!Q24</f>
        <v>0</v>
      </c>
      <c r="D24" s="19">
        <f>'Oct Nov '!U24</f>
        <v>0</v>
      </c>
      <c r="E24" s="19">
        <f>'Dic Enero '!V24</f>
        <v>2</v>
      </c>
      <c r="F24" s="29">
        <f t="shared" si="0"/>
        <v>2</v>
      </c>
      <c r="G24" s="91"/>
      <c r="H24" s="19">
        <f>'FEB-MAR'!AV24</f>
        <v>8</v>
      </c>
      <c r="I24" s="19">
        <f>'Oct Nov '!AU24</f>
        <v>8.6</v>
      </c>
      <c r="J24" s="19">
        <f>'Dic Enero '!AW24</f>
        <v>7.44</v>
      </c>
      <c r="K24" s="29">
        <f t="shared" si="2"/>
        <v>24.040000000000003</v>
      </c>
      <c r="L24" s="87">
        <f t="shared" si="1"/>
        <v>8.0133333333333336</v>
      </c>
    </row>
    <row r="25" spans="1:12" ht="29.25" customHeight="1">
      <c r="A25" s="143">
        <v>17</v>
      </c>
      <c r="B25" s="146" t="s">
        <v>67</v>
      </c>
      <c r="C25" s="19">
        <f>'FEB-MAR'!Q25</f>
        <v>4</v>
      </c>
      <c r="D25" s="19">
        <f>'Oct Nov '!U25</f>
        <v>1</v>
      </c>
      <c r="E25" s="19">
        <f>'Dic Enero '!V25</f>
        <v>0</v>
      </c>
      <c r="F25" s="29">
        <f t="shared" si="0"/>
        <v>5</v>
      </c>
      <c r="G25" s="91"/>
      <c r="H25" s="19">
        <f>'FEB-MAR'!AV25</f>
        <v>8</v>
      </c>
      <c r="I25" s="19">
        <f>'Oct Nov '!AU25</f>
        <v>7.2</v>
      </c>
      <c r="J25" s="19">
        <f>'Dic Enero '!AW25</f>
        <v>7.12</v>
      </c>
      <c r="K25" s="29">
        <f t="shared" si="2"/>
        <v>22.32</v>
      </c>
      <c r="L25" s="87">
        <f t="shared" si="1"/>
        <v>7.44</v>
      </c>
    </row>
    <row r="26" spans="1:12" ht="29.25" customHeight="1">
      <c r="A26" s="143">
        <v>18</v>
      </c>
      <c r="B26" s="146" t="s">
        <v>68</v>
      </c>
      <c r="C26" s="19">
        <f>'FEB-MAR'!Q26</f>
        <v>3</v>
      </c>
      <c r="D26" s="19">
        <f>'Oct Nov '!U26</f>
        <v>1</v>
      </c>
      <c r="E26" s="19">
        <f>'Dic Enero '!V26</f>
        <v>1</v>
      </c>
      <c r="F26" s="29">
        <f t="shared" si="0"/>
        <v>5</v>
      </c>
      <c r="G26" s="91"/>
      <c r="H26" s="19">
        <f>'FEB-MAR'!AV26</f>
        <v>8</v>
      </c>
      <c r="I26" s="19">
        <f>'Oct Nov '!AU26</f>
        <v>7.5</v>
      </c>
      <c r="J26" s="19">
        <f>'Dic Enero '!AW26</f>
        <v>7.8599999999999994</v>
      </c>
      <c r="K26" s="29">
        <f t="shared" si="2"/>
        <v>23.36</v>
      </c>
      <c r="L26" s="87">
        <f t="shared" si="1"/>
        <v>7.7866666666666662</v>
      </c>
    </row>
    <row r="27" spans="1:12" ht="29.25" customHeight="1">
      <c r="A27" s="143">
        <v>19</v>
      </c>
      <c r="B27" s="146" t="s">
        <v>69</v>
      </c>
      <c r="C27" s="19">
        <f>'FEB-MAR'!Q27</f>
        <v>8</v>
      </c>
      <c r="D27" s="19">
        <f>'Oct Nov '!U27</f>
        <v>1</v>
      </c>
      <c r="E27" s="19">
        <f>'Dic Enero '!V27</f>
        <v>2</v>
      </c>
      <c r="F27" s="29">
        <f t="shared" si="0"/>
        <v>11</v>
      </c>
      <c r="G27" s="91"/>
      <c r="H27" s="19">
        <f>'FEB-MAR'!AV27</f>
        <v>8</v>
      </c>
      <c r="I27" s="19">
        <f>'Oct Nov '!AU27</f>
        <v>8.5</v>
      </c>
      <c r="J27" s="19">
        <f>'Dic Enero '!AW27</f>
        <v>6.98</v>
      </c>
      <c r="K27" s="29">
        <f t="shared" si="2"/>
        <v>23.48</v>
      </c>
      <c r="L27" s="87">
        <f t="shared" si="1"/>
        <v>7.8266666666666671</v>
      </c>
    </row>
    <row r="28" spans="1:12" ht="29.25" customHeight="1">
      <c r="A28" s="143">
        <v>20</v>
      </c>
      <c r="B28" s="146" t="s">
        <v>70</v>
      </c>
      <c r="C28" s="19">
        <f>'FEB-MAR'!Q28</f>
        <v>0</v>
      </c>
      <c r="D28" s="19">
        <f>'Oct Nov '!U28</f>
        <v>1</v>
      </c>
      <c r="E28" s="19">
        <f>'Dic Enero '!V28</f>
        <v>0</v>
      </c>
      <c r="F28" s="29">
        <f t="shared" si="0"/>
        <v>1</v>
      </c>
      <c r="G28" s="91"/>
      <c r="H28" s="19">
        <f>'FEB-MAR'!AV28</f>
        <v>8</v>
      </c>
      <c r="I28" s="19">
        <f>'Oct Nov '!AU28</f>
        <v>9.120000000000001</v>
      </c>
      <c r="J28" s="19">
        <f>'Dic Enero '!AW28</f>
        <v>7.04</v>
      </c>
      <c r="K28" s="29">
        <f t="shared" si="2"/>
        <v>24.16</v>
      </c>
      <c r="L28" s="87">
        <f t="shared" si="1"/>
        <v>8.0533333333333328</v>
      </c>
    </row>
    <row r="29" spans="1:12" ht="29.25" customHeight="1">
      <c r="A29" s="143">
        <v>21</v>
      </c>
      <c r="B29" s="146" t="s">
        <v>71</v>
      </c>
      <c r="C29" s="19">
        <f>'FEB-MAR'!Q29</f>
        <v>0</v>
      </c>
      <c r="D29" s="19">
        <f>'Oct Nov '!U29</f>
        <v>1</v>
      </c>
      <c r="E29" s="19">
        <f>'Dic Enero '!V29</f>
        <v>2</v>
      </c>
      <c r="F29" s="29">
        <f t="shared" si="0"/>
        <v>3</v>
      </c>
      <c r="G29" s="91"/>
      <c r="H29" s="19">
        <f>'FEB-MAR'!AV29</f>
        <v>8</v>
      </c>
      <c r="I29" s="19">
        <f>'Oct Nov '!AU29</f>
        <v>8.4</v>
      </c>
      <c r="J29" s="19">
        <f>'Dic Enero '!AW29</f>
        <v>6.32</v>
      </c>
      <c r="K29" s="29">
        <f t="shared" si="2"/>
        <v>22.72</v>
      </c>
      <c r="L29" s="87">
        <f t="shared" si="1"/>
        <v>7.5733333333333333</v>
      </c>
    </row>
    <row r="30" spans="1:12" ht="29.25" customHeight="1">
      <c r="A30" s="143">
        <v>22</v>
      </c>
      <c r="B30" s="146" t="s">
        <v>72</v>
      </c>
      <c r="C30" s="19">
        <f>'FEB-MAR'!Q30</f>
        <v>2</v>
      </c>
      <c r="D30" s="19">
        <f>'Oct Nov '!U30</f>
        <v>1</v>
      </c>
      <c r="E30" s="19">
        <f>'Dic Enero '!V30</f>
        <v>0</v>
      </c>
      <c r="F30" s="29">
        <f t="shared" si="0"/>
        <v>3</v>
      </c>
      <c r="G30" s="91"/>
      <c r="H30" s="19">
        <f>'FEB-MAR'!AV30</f>
        <v>9</v>
      </c>
      <c r="I30" s="19">
        <f>'Oct Nov '!AU30</f>
        <v>9.26</v>
      </c>
      <c r="J30" s="19">
        <f>'Dic Enero '!AW30</f>
        <v>6.66</v>
      </c>
      <c r="K30" s="29">
        <f t="shared" si="2"/>
        <v>24.919999999999998</v>
      </c>
      <c r="L30" s="87">
        <f t="shared" si="1"/>
        <v>8.3066666666666666</v>
      </c>
    </row>
    <row r="31" spans="1:12" ht="29.25" customHeight="1">
      <c r="A31" s="143">
        <v>23</v>
      </c>
      <c r="B31" s="146" t="s">
        <v>73</v>
      </c>
      <c r="C31" s="19">
        <f>'FEB-MAR'!Q31</f>
        <v>0</v>
      </c>
      <c r="D31" s="19">
        <f>'Oct Nov '!U31</f>
        <v>1</v>
      </c>
      <c r="E31" s="19">
        <f>'Dic Enero '!V31</f>
        <v>0</v>
      </c>
      <c r="F31" s="29">
        <f t="shared" si="0"/>
        <v>1</v>
      </c>
      <c r="G31" s="91"/>
      <c r="H31" s="19">
        <f>'FEB-MAR'!AV31</f>
        <v>9</v>
      </c>
      <c r="I31" s="19">
        <f>'Oct Nov '!AU31</f>
        <v>8.6000000000000014</v>
      </c>
      <c r="J31" s="19">
        <f>'Dic Enero '!AW31</f>
        <v>8.4600000000000009</v>
      </c>
      <c r="K31" s="29">
        <f t="shared" si="2"/>
        <v>26.060000000000002</v>
      </c>
      <c r="L31" s="87">
        <f t="shared" si="1"/>
        <v>8.6866666666666674</v>
      </c>
    </row>
    <row r="32" spans="1:12" ht="29.25" customHeight="1">
      <c r="A32" s="143">
        <v>24</v>
      </c>
      <c r="B32" s="146" t="s">
        <v>74</v>
      </c>
      <c r="C32" s="19">
        <f>'FEB-MAR'!Q32</f>
        <v>2</v>
      </c>
      <c r="D32" s="19">
        <f>'Oct Nov '!U32</f>
        <v>0</v>
      </c>
      <c r="E32" s="19">
        <f>'Dic Enero '!V32</f>
        <v>2</v>
      </c>
      <c r="F32" s="29">
        <f t="shared" si="0"/>
        <v>4</v>
      </c>
      <c r="G32" s="91"/>
      <c r="H32" s="19">
        <f>'FEB-MAR'!AV32</f>
        <v>8</v>
      </c>
      <c r="I32" s="19">
        <f>'Oct Nov '!AU32</f>
        <v>8.56</v>
      </c>
      <c r="J32" s="19">
        <f>'Dic Enero '!AW32</f>
        <v>7.98</v>
      </c>
      <c r="K32" s="29">
        <f t="shared" si="2"/>
        <v>24.540000000000003</v>
      </c>
      <c r="L32" s="87">
        <f t="shared" si="1"/>
        <v>8.1800000000000015</v>
      </c>
    </row>
    <row r="33" spans="1:12" ht="29.25" customHeight="1">
      <c r="A33" s="143">
        <v>25</v>
      </c>
      <c r="B33" s="146" t="s">
        <v>75</v>
      </c>
      <c r="C33" s="19">
        <f>'FEB-MAR'!Q33</f>
        <v>1</v>
      </c>
      <c r="D33" s="19">
        <f>'Oct Nov '!U33</f>
        <v>3</v>
      </c>
      <c r="E33" s="19">
        <f>'Dic Enero '!V33</f>
        <v>0</v>
      </c>
      <c r="F33" s="29">
        <f t="shared" si="0"/>
        <v>4</v>
      </c>
      <c r="G33" s="91"/>
      <c r="H33" s="19">
        <f>'FEB-MAR'!AV33</f>
        <v>7</v>
      </c>
      <c r="I33" s="19">
        <f>'Oct Nov '!AU33</f>
        <v>7.080000000000001</v>
      </c>
      <c r="J33" s="19">
        <f>'Dic Enero '!AW33</f>
        <v>7.18</v>
      </c>
      <c r="K33" s="29">
        <f t="shared" si="2"/>
        <v>21.26</v>
      </c>
      <c r="L33" s="87">
        <f t="shared" si="1"/>
        <v>7.0866666666666669</v>
      </c>
    </row>
    <row r="34" spans="1:12" ht="29.25" customHeight="1">
      <c r="A34" s="143">
        <v>26</v>
      </c>
      <c r="B34" s="146" t="s">
        <v>76</v>
      </c>
      <c r="C34" s="19">
        <f>'FEB-MAR'!Q34</f>
        <v>0</v>
      </c>
      <c r="D34" s="19">
        <f>'Oct Nov '!U34</f>
        <v>1</v>
      </c>
      <c r="E34" s="19">
        <f>'Dic Enero '!V34</f>
        <v>0</v>
      </c>
      <c r="F34" s="29">
        <f t="shared" si="0"/>
        <v>1</v>
      </c>
      <c r="G34" s="91"/>
      <c r="H34" s="19">
        <f>'FEB-MAR'!AV34</f>
        <v>8</v>
      </c>
      <c r="I34" s="19">
        <f>'Oct Nov '!AU34</f>
        <v>7.58</v>
      </c>
      <c r="J34" s="19">
        <f>'Dic Enero '!AW34</f>
        <v>5.7799999999999994</v>
      </c>
      <c r="K34" s="29">
        <f t="shared" si="2"/>
        <v>21.36</v>
      </c>
      <c r="L34" s="87">
        <f t="shared" si="1"/>
        <v>7.12</v>
      </c>
    </row>
    <row r="35" spans="1:12" ht="29.25" customHeight="1">
      <c r="A35" s="143">
        <v>27</v>
      </c>
      <c r="B35" s="146" t="s">
        <v>77</v>
      </c>
      <c r="C35" s="19">
        <f>'FEB-MAR'!Q35</f>
        <v>0</v>
      </c>
      <c r="D35" s="19">
        <f>'Oct Nov '!U35</f>
        <v>0</v>
      </c>
      <c r="E35" s="19">
        <f>'Dic Enero '!V35</f>
        <v>0</v>
      </c>
      <c r="F35" s="29">
        <f t="shared" si="0"/>
        <v>0</v>
      </c>
      <c r="G35" s="91"/>
      <c r="H35" s="19">
        <f>'FEB-MAR'!AV35</f>
        <v>8</v>
      </c>
      <c r="I35" s="19">
        <f>'Oct Nov '!AU35</f>
        <v>8.82</v>
      </c>
      <c r="J35" s="19">
        <f>'Dic Enero '!AW35</f>
        <v>6.74</v>
      </c>
      <c r="K35" s="29">
        <f t="shared" si="2"/>
        <v>23.560000000000002</v>
      </c>
      <c r="L35" s="87">
        <f t="shared" si="1"/>
        <v>7.8533333333333344</v>
      </c>
    </row>
    <row r="36" spans="1:12" ht="29.25" customHeight="1" thickBot="1">
      <c r="A36" s="144">
        <v>28</v>
      </c>
      <c r="B36" s="147" t="s">
        <v>78</v>
      </c>
      <c r="C36" s="19">
        <f>'FEB-MAR'!Q36</f>
        <v>0</v>
      </c>
      <c r="D36" s="19">
        <f>'Oct Nov '!U36</f>
        <v>2</v>
      </c>
      <c r="E36" s="19">
        <f>'Dic Enero '!V36</f>
        <v>2</v>
      </c>
      <c r="F36" s="29">
        <f t="shared" si="0"/>
        <v>4</v>
      </c>
      <c r="G36" s="91"/>
      <c r="H36" s="19">
        <f>'FEB-MAR'!AV36</f>
        <v>0</v>
      </c>
      <c r="I36" s="19">
        <f>'Oct Nov '!AU36</f>
        <v>8.4</v>
      </c>
      <c r="J36" s="19">
        <f>'Dic Enero '!AW36</f>
        <v>7.5400000000000009</v>
      </c>
      <c r="K36" s="29">
        <f t="shared" si="2"/>
        <v>15.940000000000001</v>
      </c>
      <c r="L36" s="87">
        <f t="shared" si="1"/>
        <v>5.3133333333333335</v>
      </c>
    </row>
    <row r="37" spans="1:12" ht="29.25" customHeight="1">
      <c r="A37" s="26"/>
      <c r="B37" s="138"/>
      <c r="C37" s="19" t="e">
        <f>'FEB-MAR'!#REF!</f>
        <v>#REF!</v>
      </c>
      <c r="D37" s="19">
        <f>'Oct Nov '!U37</f>
        <v>0</v>
      </c>
      <c r="E37" s="19">
        <f>'Dic Enero '!V37</f>
        <v>0</v>
      </c>
      <c r="F37" s="29" t="e">
        <f t="shared" si="0"/>
        <v>#REF!</v>
      </c>
      <c r="G37" s="91"/>
      <c r="H37" s="19" t="e">
        <f>'FEB-MAR'!#REF!</f>
        <v>#REF!</v>
      </c>
      <c r="I37" s="19">
        <f>'Oct Nov '!AU37</f>
        <v>3</v>
      </c>
      <c r="J37" s="19">
        <f>'Dic Enero '!AW37</f>
        <v>7.3800000000000008</v>
      </c>
      <c r="K37" s="29" t="e">
        <f t="shared" si="2"/>
        <v>#REF!</v>
      </c>
      <c r="L37" s="87" t="e">
        <f t="shared" si="1"/>
        <v>#REF!</v>
      </c>
    </row>
    <row r="38" spans="1:12" ht="29.25" customHeight="1" thickBot="1">
      <c r="A38" s="67"/>
      <c r="B38" s="139"/>
      <c r="C38" s="92" t="e">
        <f>'FEB-MAR'!#REF!</f>
        <v>#REF!</v>
      </c>
      <c r="D38" s="92">
        <f>'Oct Nov '!U38</f>
        <v>0</v>
      </c>
      <c r="E38" s="92">
        <f>'Dic Enero '!V38</f>
        <v>0</v>
      </c>
      <c r="F38" s="72" t="e">
        <f t="shared" si="0"/>
        <v>#REF!</v>
      </c>
      <c r="G38" s="93"/>
      <c r="H38" s="92" t="e">
        <f>'FEB-MAR'!#REF!</f>
        <v>#REF!</v>
      </c>
      <c r="I38" s="92">
        <f>'Oct Nov '!AU38</f>
        <v>3</v>
      </c>
      <c r="J38" s="92">
        <f>'Dic Enero '!AW38</f>
        <v>0</v>
      </c>
      <c r="K38" s="72" t="e">
        <f t="shared" si="2"/>
        <v>#REF!</v>
      </c>
      <c r="L38" s="99" t="e">
        <f t="shared" si="1"/>
        <v>#REF!</v>
      </c>
    </row>
    <row r="39" spans="1:12">
      <c r="F39" s="95" t="e">
        <f>SUM(F9:F38)</f>
        <v>#REF!</v>
      </c>
    </row>
  </sheetData>
  <mergeCells count="10">
    <mergeCell ref="A1:B1"/>
    <mergeCell ref="A3:B3"/>
    <mergeCell ref="A5:B5"/>
    <mergeCell ref="H7:L7"/>
    <mergeCell ref="A6:B6"/>
    <mergeCell ref="A7:A8"/>
    <mergeCell ref="B7:B8"/>
    <mergeCell ref="C7:F7"/>
    <mergeCell ref="A4:L4"/>
    <mergeCell ref="A2:L2"/>
  </mergeCells>
  <pageMargins left="0.70866141732283472" right="0.11811023622047245" top="0.23622047244094491" bottom="0.55118110236220474" header="0.15748031496062992" footer="0.31496062992125984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W37"/>
  <sheetViews>
    <sheetView topLeftCell="A3" workbookViewId="0">
      <selection activeCell="AV22" sqref="AV22"/>
    </sheetView>
  </sheetViews>
  <sheetFormatPr baseColWidth="10" defaultRowHeight="15"/>
  <cols>
    <col min="1" max="1" width="5.140625" style="2" customWidth="1"/>
    <col min="2" max="2" width="41.5703125" customWidth="1"/>
    <col min="3" max="3" width="7" hidden="1" customWidth="1"/>
    <col min="4" max="4" width="8.7109375" hidden="1" customWidth="1"/>
    <col min="5" max="5" width="6.140625" hidden="1" customWidth="1"/>
    <col min="6" max="6" width="9.5703125" customWidth="1"/>
    <col min="7" max="8" width="6.85546875" customWidth="1"/>
    <col min="9" max="11" width="6.85546875" style="1" customWidth="1"/>
    <col min="12" max="12" width="8.7109375" style="1" customWidth="1"/>
    <col min="13" max="16" width="6.85546875" style="1" customWidth="1"/>
    <col min="17" max="17" width="8" style="1" customWidth="1"/>
    <col min="18" max="18" width="6.85546875" customWidth="1"/>
    <col min="19" max="19" width="9" style="1" customWidth="1"/>
    <col min="20" max="20" width="6.85546875" customWidth="1"/>
    <col min="21" max="21" width="5.5703125" customWidth="1"/>
    <col min="22" max="23" width="8.7109375" customWidth="1"/>
    <col min="24" max="24" width="6.42578125" customWidth="1"/>
    <col min="25" max="25" width="9.42578125" customWidth="1"/>
    <col min="26" max="26" width="9.7109375" customWidth="1"/>
    <col min="27" max="27" width="9.5703125" customWidth="1"/>
    <col min="28" max="28" width="11.28515625" customWidth="1"/>
    <col min="29" max="29" width="6.7109375" customWidth="1"/>
    <col min="30" max="30" width="6.85546875" customWidth="1"/>
    <col min="31" max="34" width="5.28515625" customWidth="1"/>
    <col min="35" max="36" width="5.28515625" hidden="1" customWidth="1"/>
    <col min="37" max="38" width="5.28515625" customWidth="1"/>
    <col min="39" max="39" width="9.7109375" customWidth="1"/>
    <col min="40" max="40" width="5.140625" customWidth="1"/>
    <col min="41" max="41" width="5.28515625" style="2" customWidth="1"/>
    <col min="42" max="44" width="5.7109375" style="2" customWidth="1"/>
    <col min="45" max="45" width="6.85546875" style="2" customWidth="1"/>
    <col min="46" max="46" width="5.28515625" style="2" customWidth="1"/>
    <col min="47" max="47" width="7" style="2" customWidth="1"/>
    <col min="48" max="48" width="9.85546875" style="24" customWidth="1"/>
  </cols>
  <sheetData>
    <row r="1" spans="1:49" ht="15.7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</row>
    <row r="2" spans="1:49" ht="18.75">
      <c r="A2" s="204" t="s">
        <v>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</row>
    <row r="3" spans="1:49" ht="16.5" thickBot="1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</row>
    <row r="4" spans="1:49" ht="19.5" thickBot="1">
      <c r="A4" s="205" t="s">
        <v>98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7"/>
    </row>
    <row r="5" spans="1:49" ht="15.75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</row>
    <row r="6" spans="1:49" ht="16.5" thickBot="1">
      <c r="A6" s="198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</row>
    <row r="7" spans="1:49" ht="16.5" customHeight="1">
      <c r="A7" s="199" t="s">
        <v>0</v>
      </c>
      <c r="B7" s="208" t="s">
        <v>20</v>
      </c>
      <c r="C7" s="201" t="s">
        <v>3</v>
      </c>
      <c r="D7" s="208" t="s">
        <v>19</v>
      </c>
      <c r="E7" s="64"/>
      <c r="F7" s="154"/>
      <c r="G7" s="201" t="s">
        <v>95</v>
      </c>
      <c r="H7" s="201"/>
      <c r="I7" s="201"/>
      <c r="J7" s="201"/>
      <c r="K7" s="201"/>
      <c r="L7" s="170"/>
      <c r="M7" s="64"/>
      <c r="N7" s="64"/>
      <c r="O7" s="64" t="s">
        <v>96</v>
      </c>
      <c r="P7" s="64"/>
      <c r="Q7" s="64"/>
      <c r="R7" s="154" t="s">
        <v>11</v>
      </c>
      <c r="S7" s="201" t="s">
        <v>13</v>
      </c>
      <c r="T7" s="201"/>
      <c r="U7" s="201"/>
      <c r="V7" s="201"/>
      <c r="W7" s="201"/>
      <c r="X7" s="210">
        <v>0.5</v>
      </c>
      <c r="Y7" s="201" t="s">
        <v>97</v>
      </c>
      <c r="Z7" s="201"/>
      <c r="AA7" s="201"/>
      <c r="AB7" s="201"/>
      <c r="AC7" s="201"/>
      <c r="AD7" s="210">
        <v>0.4</v>
      </c>
      <c r="AE7" s="201"/>
      <c r="AF7" s="201"/>
      <c r="AG7" s="201"/>
      <c r="AH7" s="201"/>
      <c r="AI7" s="154"/>
      <c r="AJ7" s="154"/>
      <c r="AK7" s="201"/>
      <c r="AL7" s="201"/>
      <c r="AM7" s="201" t="s">
        <v>11</v>
      </c>
      <c r="AN7" s="201" t="s">
        <v>11</v>
      </c>
      <c r="AO7" s="201" t="s">
        <v>127</v>
      </c>
      <c r="AP7" s="201"/>
      <c r="AQ7" s="201"/>
      <c r="AR7" s="201"/>
      <c r="AS7" s="154"/>
      <c r="AT7" s="210">
        <v>0.1</v>
      </c>
      <c r="AU7" s="154" t="s">
        <v>16</v>
      </c>
      <c r="AV7" s="65" t="s">
        <v>16</v>
      </c>
    </row>
    <row r="8" spans="1:49" ht="24" customHeight="1" thickBot="1">
      <c r="A8" s="200"/>
      <c r="B8" s="209"/>
      <c r="C8" s="202"/>
      <c r="D8" s="209"/>
      <c r="E8" s="165"/>
      <c r="F8" s="192">
        <v>2</v>
      </c>
      <c r="G8" s="156">
        <v>8</v>
      </c>
      <c r="H8" s="156">
        <v>9</v>
      </c>
      <c r="I8" s="42">
        <v>11</v>
      </c>
      <c r="J8" s="156">
        <v>15</v>
      </c>
      <c r="K8" s="156">
        <v>18</v>
      </c>
      <c r="L8" s="156">
        <v>21</v>
      </c>
      <c r="M8" s="173">
        <v>23</v>
      </c>
      <c r="N8" s="12">
        <v>25</v>
      </c>
      <c r="O8" s="12">
        <v>1</v>
      </c>
      <c r="P8" s="12">
        <v>8</v>
      </c>
      <c r="Q8" s="166" t="s">
        <v>2</v>
      </c>
      <c r="R8" s="166" t="s">
        <v>12</v>
      </c>
      <c r="S8" s="167"/>
      <c r="T8" s="167" t="s">
        <v>126</v>
      </c>
      <c r="U8" s="167" t="s">
        <v>100</v>
      </c>
      <c r="V8" s="167" t="s">
        <v>99</v>
      </c>
      <c r="W8" s="166" t="s">
        <v>2</v>
      </c>
      <c r="X8" s="202"/>
      <c r="Y8" s="193" t="s">
        <v>122</v>
      </c>
      <c r="Z8" s="193" t="s">
        <v>123</v>
      </c>
      <c r="AA8" s="166" t="s">
        <v>124</v>
      </c>
      <c r="AB8" s="166" t="s">
        <v>125</v>
      </c>
      <c r="AC8" s="168" t="s">
        <v>2</v>
      </c>
      <c r="AD8" s="202"/>
      <c r="AE8" s="12"/>
      <c r="AF8" s="12"/>
      <c r="AG8" s="12"/>
      <c r="AH8" s="12"/>
      <c r="AI8" s="12"/>
      <c r="AJ8" s="12"/>
      <c r="AK8" s="12"/>
      <c r="AL8" s="12"/>
      <c r="AM8" s="202"/>
      <c r="AN8" s="202"/>
      <c r="AO8" s="155"/>
      <c r="AP8" s="155"/>
      <c r="AQ8" s="155"/>
      <c r="AR8" s="155"/>
      <c r="AS8" s="155"/>
      <c r="AT8" s="202"/>
      <c r="AU8" s="155" t="s">
        <v>17</v>
      </c>
      <c r="AV8" s="169" t="s">
        <v>17</v>
      </c>
    </row>
    <row r="9" spans="1:49" ht="22.5" customHeight="1" thickBot="1">
      <c r="A9" s="142">
        <v>1</v>
      </c>
      <c r="B9" s="145" t="s">
        <v>101</v>
      </c>
      <c r="C9" s="157">
        <v>3</v>
      </c>
      <c r="D9" s="157"/>
      <c r="E9" s="158"/>
      <c r="F9" s="171" t="s">
        <v>4</v>
      </c>
      <c r="G9" s="171" t="s">
        <v>4</v>
      </c>
      <c r="H9" s="171" t="s">
        <v>4</v>
      </c>
      <c r="I9" s="171" t="s">
        <v>4</v>
      </c>
      <c r="J9" s="171" t="s">
        <v>4</v>
      </c>
      <c r="K9" s="171" t="s">
        <v>4</v>
      </c>
      <c r="L9" s="171" t="s">
        <v>4</v>
      </c>
      <c r="M9" s="171" t="s">
        <v>4</v>
      </c>
      <c r="N9" s="171" t="s">
        <v>4</v>
      </c>
      <c r="O9" s="171" t="s">
        <v>4</v>
      </c>
      <c r="P9" s="171" t="s">
        <v>4</v>
      </c>
      <c r="Q9" s="160">
        <f>SUM(G9:P9)</f>
        <v>0</v>
      </c>
      <c r="R9" s="100"/>
      <c r="S9" s="159"/>
      <c r="T9" s="38">
        <v>7</v>
      </c>
      <c r="U9" s="25">
        <v>5.3</v>
      </c>
      <c r="V9" s="160">
        <v>5.7</v>
      </c>
      <c r="W9" s="39">
        <f>+T9+U9+V9</f>
        <v>18</v>
      </c>
      <c r="X9" s="37">
        <f>+W9/3*0.5</f>
        <v>3</v>
      </c>
      <c r="Y9" s="160">
        <v>10</v>
      </c>
      <c r="Z9" s="160">
        <v>10</v>
      </c>
      <c r="AA9" s="160">
        <v>10</v>
      </c>
      <c r="AB9" s="162">
        <v>10</v>
      </c>
      <c r="AC9" s="100">
        <f>Y9+Z9+AA9+AB9</f>
        <v>40</v>
      </c>
      <c r="AD9" s="172">
        <f>((AC9)*0.4/4)</f>
        <v>4</v>
      </c>
      <c r="AE9" s="160"/>
      <c r="AF9" s="160"/>
      <c r="AG9" s="160"/>
      <c r="AH9" s="163"/>
      <c r="AI9" s="163"/>
      <c r="AJ9" s="163"/>
      <c r="AK9" s="163"/>
      <c r="AL9" s="163"/>
      <c r="AM9" s="100"/>
      <c r="AN9" s="172"/>
      <c r="AO9" s="162"/>
      <c r="AP9" s="162"/>
      <c r="AQ9" s="162"/>
      <c r="AR9" s="162"/>
      <c r="AS9" s="100">
        <v>10</v>
      </c>
      <c r="AT9" s="100">
        <f>AS9*0.1</f>
        <v>1</v>
      </c>
      <c r="AU9" s="161">
        <f>X9+AD9+AT9</f>
        <v>8</v>
      </c>
      <c r="AV9" s="164">
        <v>8</v>
      </c>
      <c r="AW9">
        <v>1</v>
      </c>
    </row>
    <row r="10" spans="1:49" ht="22.5" customHeight="1" thickBot="1">
      <c r="A10" s="143">
        <v>2</v>
      </c>
      <c r="B10" s="146" t="s">
        <v>102</v>
      </c>
      <c r="C10" s="27">
        <v>1</v>
      </c>
      <c r="D10" s="27"/>
      <c r="E10" s="28"/>
      <c r="F10" s="171" t="s">
        <v>4</v>
      </c>
      <c r="G10" s="171" t="s">
        <v>4</v>
      </c>
      <c r="H10" s="171" t="s">
        <v>4</v>
      </c>
      <c r="I10" s="171" t="s">
        <v>4</v>
      </c>
      <c r="J10" s="171" t="s">
        <v>4</v>
      </c>
      <c r="K10" s="171" t="s">
        <v>4</v>
      </c>
      <c r="L10" s="171" t="s">
        <v>4</v>
      </c>
      <c r="M10" s="171" t="s">
        <v>4</v>
      </c>
      <c r="N10" s="171" t="s">
        <v>4</v>
      </c>
      <c r="O10" s="171" t="s">
        <v>4</v>
      </c>
      <c r="P10" s="171" t="s">
        <v>4</v>
      </c>
      <c r="Q10" s="20">
        <f>SUM(G10:P10)</f>
        <v>0</v>
      </c>
      <c r="R10" s="29"/>
      <c r="S10" s="30"/>
      <c r="T10" s="30">
        <v>8</v>
      </c>
      <c r="U10" s="20">
        <v>5.7</v>
      </c>
      <c r="V10" s="20">
        <v>5.5</v>
      </c>
      <c r="W10" s="39">
        <f t="shared" ref="W10:W36" si="0">+T10+U10+V10</f>
        <v>19.2</v>
      </c>
      <c r="X10" s="37">
        <f t="shared" ref="X10:X36" si="1">+W10/3*0.5</f>
        <v>3.1999999999999997</v>
      </c>
      <c r="Y10" s="160">
        <v>10</v>
      </c>
      <c r="Z10" s="160">
        <v>10</v>
      </c>
      <c r="AA10" s="160">
        <v>10</v>
      </c>
      <c r="AB10" s="162">
        <v>10</v>
      </c>
      <c r="AC10" s="100">
        <f t="shared" ref="AC10:AC36" si="2">Y10+Z10+AA10+AB10</f>
        <v>40</v>
      </c>
      <c r="AD10" s="172">
        <f t="shared" ref="AD10:AD35" si="3">((AC10)*0.4/4)</f>
        <v>4</v>
      </c>
      <c r="AE10" s="160"/>
      <c r="AF10" s="160"/>
      <c r="AG10" s="160"/>
      <c r="AH10" s="22"/>
      <c r="AI10" s="22"/>
      <c r="AJ10" s="22"/>
      <c r="AK10" s="22"/>
      <c r="AL10" s="22"/>
      <c r="AM10" s="100"/>
      <c r="AN10" s="172"/>
      <c r="AO10" s="162"/>
      <c r="AP10" s="32"/>
      <c r="AQ10" s="32"/>
      <c r="AR10" s="32"/>
      <c r="AS10" s="100">
        <v>10</v>
      </c>
      <c r="AT10" s="100">
        <f t="shared" ref="AT10:AT36" si="4">AS10*0.1</f>
        <v>1</v>
      </c>
      <c r="AU10" s="161">
        <f t="shared" ref="AU10:AU36" si="5">X10+AD10+AT10</f>
        <v>8.1999999999999993</v>
      </c>
      <c r="AV10" s="164">
        <v>8</v>
      </c>
      <c r="AW10">
        <v>2</v>
      </c>
    </row>
    <row r="11" spans="1:49" ht="22.5" customHeight="1" thickBot="1">
      <c r="A11" s="143">
        <v>3</v>
      </c>
      <c r="B11" s="146" t="s">
        <v>103</v>
      </c>
      <c r="C11" s="27">
        <v>6</v>
      </c>
      <c r="D11" s="27"/>
      <c r="E11" s="28"/>
      <c r="F11" s="171" t="s">
        <v>4</v>
      </c>
      <c r="G11" s="171" t="s">
        <v>4</v>
      </c>
      <c r="H11" s="171" t="s">
        <v>4</v>
      </c>
      <c r="I11" s="171" t="s">
        <v>4</v>
      </c>
      <c r="J11" s="171" t="s">
        <v>4</v>
      </c>
      <c r="K11" s="171" t="s">
        <v>4</v>
      </c>
      <c r="L11" s="171" t="s">
        <v>4</v>
      </c>
      <c r="M11" s="171" t="s">
        <v>4</v>
      </c>
      <c r="N11" s="171" t="s">
        <v>4</v>
      </c>
      <c r="O11" s="171" t="s">
        <v>4</v>
      </c>
      <c r="P11" s="171" t="s">
        <v>4</v>
      </c>
      <c r="Q11" s="20">
        <v>3</v>
      </c>
      <c r="R11" s="29"/>
      <c r="S11" s="27"/>
      <c r="T11" s="27">
        <v>8</v>
      </c>
      <c r="U11" s="20">
        <v>7</v>
      </c>
      <c r="V11" s="20">
        <v>6.2</v>
      </c>
      <c r="W11" s="39">
        <f t="shared" si="0"/>
        <v>21.2</v>
      </c>
      <c r="X11" s="37">
        <f t="shared" si="1"/>
        <v>3.5333333333333332</v>
      </c>
      <c r="Y11" s="160">
        <v>10</v>
      </c>
      <c r="Z11" s="160">
        <v>10</v>
      </c>
      <c r="AA11" s="160">
        <v>10</v>
      </c>
      <c r="AB11" s="162">
        <v>10</v>
      </c>
      <c r="AC11" s="100">
        <f t="shared" si="2"/>
        <v>40</v>
      </c>
      <c r="AD11" s="172">
        <f t="shared" si="3"/>
        <v>4</v>
      </c>
      <c r="AE11" s="160"/>
      <c r="AF11" s="160"/>
      <c r="AG11" s="160"/>
      <c r="AH11" s="22"/>
      <c r="AI11" s="22"/>
      <c r="AJ11" s="22"/>
      <c r="AK11" s="22"/>
      <c r="AL11" s="22"/>
      <c r="AM11" s="100"/>
      <c r="AN11" s="172"/>
      <c r="AO11" s="162"/>
      <c r="AP11" s="32"/>
      <c r="AQ11" s="32"/>
      <c r="AR11" s="32"/>
      <c r="AS11" s="100">
        <v>9</v>
      </c>
      <c r="AT11" s="100">
        <f t="shared" si="4"/>
        <v>0.9</v>
      </c>
      <c r="AU11" s="161">
        <f t="shared" si="5"/>
        <v>8.4333333333333336</v>
      </c>
      <c r="AV11" s="164">
        <v>8</v>
      </c>
      <c r="AW11">
        <v>3</v>
      </c>
    </row>
    <row r="12" spans="1:49" ht="22.5" customHeight="1" thickBot="1">
      <c r="A12" s="143">
        <v>4</v>
      </c>
      <c r="B12" s="146" t="s">
        <v>89</v>
      </c>
      <c r="C12" s="27">
        <v>5</v>
      </c>
      <c r="D12" s="27"/>
      <c r="E12" s="28"/>
      <c r="F12" s="171" t="s">
        <v>4</v>
      </c>
      <c r="G12" s="171" t="s">
        <v>4</v>
      </c>
      <c r="H12" s="171" t="s">
        <v>4</v>
      </c>
      <c r="I12" s="171" t="s">
        <v>4</v>
      </c>
      <c r="J12" s="171" t="s">
        <v>4</v>
      </c>
      <c r="K12" s="171" t="s">
        <v>4</v>
      </c>
      <c r="L12" s="171" t="s">
        <v>4</v>
      </c>
      <c r="M12" s="171" t="s">
        <v>4</v>
      </c>
      <c r="N12" s="171" t="s">
        <v>4</v>
      </c>
      <c r="O12" s="171" t="s">
        <v>4</v>
      </c>
      <c r="P12" s="171" t="s">
        <v>4</v>
      </c>
      <c r="Q12" s="20">
        <v>3</v>
      </c>
      <c r="R12" s="29"/>
      <c r="S12" s="27"/>
      <c r="T12" s="27">
        <v>8</v>
      </c>
      <c r="U12" s="20">
        <v>6.3</v>
      </c>
      <c r="V12" s="20">
        <v>6.3</v>
      </c>
      <c r="W12" s="39">
        <f t="shared" si="0"/>
        <v>20.6</v>
      </c>
      <c r="X12" s="37">
        <f t="shared" si="1"/>
        <v>3.4333333333333336</v>
      </c>
      <c r="Y12" s="160">
        <v>10</v>
      </c>
      <c r="Z12" s="160">
        <v>10</v>
      </c>
      <c r="AA12" s="160">
        <v>10</v>
      </c>
      <c r="AB12" s="162">
        <v>7.5</v>
      </c>
      <c r="AC12" s="100">
        <f t="shared" si="2"/>
        <v>37.5</v>
      </c>
      <c r="AD12" s="172">
        <f t="shared" si="3"/>
        <v>3.75</v>
      </c>
      <c r="AE12" s="160"/>
      <c r="AF12" s="160"/>
      <c r="AG12" s="160"/>
      <c r="AH12" s="22"/>
      <c r="AI12" s="22"/>
      <c r="AJ12" s="22"/>
      <c r="AK12" s="22"/>
      <c r="AL12" s="22"/>
      <c r="AM12" s="100"/>
      <c r="AN12" s="172"/>
      <c r="AO12" s="162"/>
      <c r="AP12" s="32"/>
      <c r="AQ12" s="32"/>
      <c r="AR12" s="32"/>
      <c r="AS12" s="100">
        <v>9</v>
      </c>
      <c r="AT12" s="100">
        <f t="shared" si="4"/>
        <v>0.9</v>
      </c>
      <c r="AU12" s="161">
        <f t="shared" si="5"/>
        <v>8.0833333333333339</v>
      </c>
      <c r="AV12" s="164">
        <v>8</v>
      </c>
      <c r="AW12">
        <v>4</v>
      </c>
    </row>
    <row r="13" spans="1:49" ht="22.5" customHeight="1" thickBot="1">
      <c r="A13" s="143">
        <v>5</v>
      </c>
      <c r="B13" s="146" t="s">
        <v>90</v>
      </c>
      <c r="C13" s="27">
        <v>2</v>
      </c>
      <c r="D13" s="27"/>
      <c r="E13" s="28"/>
      <c r="F13" s="171" t="s">
        <v>4</v>
      </c>
      <c r="G13" s="171" t="s">
        <v>4</v>
      </c>
      <c r="H13" s="171" t="s">
        <v>4</v>
      </c>
      <c r="I13" s="171" t="s">
        <v>4</v>
      </c>
      <c r="J13" s="171" t="s">
        <v>4</v>
      </c>
      <c r="K13" s="171" t="s">
        <v>4</v>
      </c>
      <c r="L13" s="171" t="s">
        <v>4</v>
      </c>
      <c r="M13" s="171" t="s">
        <v>4</v>
      </c>
      <c r="N13" s="171" t="s">
        <v>4</v>
      </c>
      <c r="O13" s="171" t="s">
        <v>4</v>
      </c>
      <c r="P13" s="171" t="s">
        <v>4</v>
      </c>
      <c r="Q13" s="20">
        <v>2</v>
      </c>
      <c r="R13" s="29"/>
      <c r="S13" s="27"/>
      <c r="T13" s="27">
        <v>8</v>
      </c>
      <c r="U13" s="20">
        <v>4.7</v>
      </c>
      <c r="V13" s="20">
        <v>6.1</v>
      </c>
      <c r="W13" s="39">
        <f t="shared" si="0"/>
        <v>18.799999999999997</v>
      </c>
      <c r="X13" s="37">
        <f t="shared" si="1"/>
        <v>3.1333333333333329</v>
      </c>
      <c r="Y13" s="160">
        <v>10</v>
      </c>
      <c r="Z13" s="160">
        <v>10</v>
      </c>
      <c r="AA13" s="160">
        <v>10</v>
      </c>
      <c r="AB13" s="162">
        <v>10</v>
      </c>
      <c r="AC13" s="100">
        <f t="shared" si="2"/>
        <v>40</v>
      </c>
      <c r="AD13" s="172">
        <f t="shared" si="3"/>
        <v>4</v>
      </c>
      <c r="AE13" s="160"/>
      <c r="AF13" s="160"/>
      <c r="AG13" s="160"/>
      <c r="AH13" s="22"/>
      <c r="AI13" s="22"/>
      <c r="AJ13" s="22"/>
      <c r="AK13" s="22"/>
      <c r="AL13" s="22"/>
      <c r="AM13" s="100"/>
      <c r="AN13" s="172"/>
      <c r="AO13" s="162"/>
      <c r="AP13" s="32"/>
      <c r="AQ13" s="32"/>
      <c r="AR13" s="32"/>
      <c r="AS13" s="100">
        <v>9</v>
      </c>
      <c r="AT13" s="100">
        <f t="shared" si="4"/>
        <v>0.9</v>
      </c>
      <c r="AU13" s="161">
        <f t="shared" si="5"/>
        <v>8.0333333333333332</v>
      </c>
      <c r="AV13" s="164">
        <v>8</v>
      </c>
      <c r="AW13">
        <v>5</v>
      </c>
    </row>
    <row r="14" spans="1:49" ht="22.5" customHeight="1" thickBot="1">
      <c r="A14" s="143">
        <v>6</v>
      </c>
      <c r="B14" s="146" t="s">
        <v>91</v>
      </c>
      <c r="C14" s="27">
        <v>6</v>
      </c>
      <c r="D14" s="27"/>
      <c r="E14" s="28"/>
      <c r="F14" s="171" t="s">
        <v>4</v>
      </c>
      <c r="G14" s="171" t="s">
        <v>4</v>
      </c>
      <c r="H14" s="171" t="s">
        <v>4</v>
      </c>
      <c r="I14" s="171" t="s">
        <v>4</v>
      </c>
      <c r="J14" s="171" t="s">
        <v>4</v>
      </c>
      <c r="K14" s="171" t="s">
        <v>4</v>
      </c>
      <c r="L14" s="171" t="s">
        <v>4</v>
      </c>
      <c r="M14" s="171" t="s">
        <v>4</v>
      </c>
      <c r="N14" s="171" t="s">
        <v>4</v>
      </c>
      <c r="O14" s="171" t="s">
        <v>4</v>
      </c>
      <c r="P14" s="171" t="s">
        <v>4</v>
      </c>
      <c r="Q14" s="20">
        <v>1</v>
      </c>
      <c r="R14" s="29"/>
      <c r="S14" s="27"/>
      <c r="T14" s="27">
        <v>8</v>
      </c>
      <c r="U14" s="20">
        <v>7.7</v>
      </c>
      <c r="V14" s="20">
        <v>6.5</v>
      </c>
      <c r="W14" s="39">
        <f t="shared" si="0"/>
        <v>22.2</v>
      </c>
      <c r="X14" s="37">
        <f t="shared" si="1"/>
        <v>3.6999999999999997</v>
      </c>
      <c r="Y14" s="160">
        <v>10</v>
      </c>
      <c r="Z14" s="160">
        <v>10</v>
      </c>
      <c r="AA14" s="160">
        <v>10</v>
      </c>
      <c r="AB14" s="162">
        <v>10</v>
      </c>
      <c r="AC14" s="100">
        <f t="shared" si="2"/>
        <v>40</v>
      </c>
      <c r="AD14" s="172">
        <f t="shared" si="3"/>
        <v>4</v>
      </c>
      <c r="AE14" s="160"/>
      <c r="AF14" s="160"/>
      <c r="AG14" s="160"/>
      <c r="AH14" s="22"/>
      <c r="AI14" s="22"/>
      <c r="AJ14" s="22"/>
      <c r="AK14" s="22"/>
      <c r="AL14" s="22"/>
      <c r="AM14" s="100"/>
      <c r="AN14" s="172"/>
      <c r="AO14" s="162"/>
      <c r="AP14" s="32"/>
      <c r="AQ14" s="32"/>
      <c r="AR14" s="32"/>
      <c r="AS14" s="100">
        <v>9</v>
      </c>
      <c r="AT14" s="100">
        <f t="shared" si="4"/>
        <v>0.9</v>
      </c>
      <c r="AU14" s="161">
        <f t="shared" si="5"/>
        <v>8.6</v>
      </c>
      <c r="AV14" s="164">
        <v>9</v>
      </c>
      <c r="AW14">
        <v>6</v>
      </c>
    </row>
    <row r="15" spans="1:49" ht="22.5" customHeight="1" thickBot="1">
      <c r="A15" s="143">
        <v>7</v>
      </c>
      <c r="B15" s="146" t="s">
        <v>104</v>
      </c>
      <c r="C15" s="27">
        <v>2</v>
      </c>
      <c r="D15" s="27"/>
      <c r="E15" s="28"/>
      <c r="F15" s="171" t="s">
        <v>4</v>
      </c>
      <c r="G15" s="171" t="s">
        <v>4</v>
      </c>
      <c r="H15" s="171" t="s">
        <v>4</v>
      </c>
      <c r="I15" s="171" t="s">
        <v>4</v>
      </c>
      <c r="J15" s="171" t="s">
        <v>4</v>
      </c>
      <c r="K15" s="171" t="s">
        <v>4</v>
      </c>
      <c r="L15" s="171" t="s">
        <v>4</v>
      </c>
      <c r="M15" s="171" t="s">
        <v>4</v>
      </c>
      <c r="N15" s="171" t="s">
        <v>4</v>
      </c>
      <c r="O15" s="171" t="s">
        <v>4</v>
      </c>
      <c r="P15" s="171" t="s">
        <v>4</v>
      </c>
      <c r="Q15" s="20">
        <v>3</v>
      </c>
      <c r="R15" s="29"/>
      <c r="S15" s="27"/>
      <c r="T15" s="27">
        <v>8</v>
      </c>
      <c r="U15" s="20">
        <v>6.7</v>
      </c>
      <c r="V15" s="20">
        <v>4.9000000000000004</v>
      </c>
      <c r="W15" s="39">
        <f t="shared" si="0"/>
        <v>19.600000000000001</v>
      </c>
      <c r="X15" s="37">
        <f t="shared" si="1"/>
        <v>3.2666666666666671</v>
      </c>
      <c r="Y15" s="160">
        <v>10</v>
      </c>
      <c r="Z15" s="160">
        <v>10</v>
      </c>
      <c r="AA15" s="160">
        <v>10</v>
      </c>
      <c r="AB15" s="162">
        <v>7.5</v>
      </c>
      <c r="AC15" s="100">
        <f t="shared" si="2"/>
        <v>37.5</v>
      </c>
      <c r="AD15" s="172">
        <f t="shared" si="3"/>
        <v>3.75</v>
      </c>
      <c r="AE15" s="160"/>
      <c r="AF15" s="160"/>
      <c r="AG15" s="160"/>
      <c r="AH15" s="22"/>
      <c r="AI15" s="22"/>
      <c r="AJ15" s="22"/>
      <c r="AK15" s="22"/>
      <c r="AL15" s="22"/>
      <c r="AM15" s="100"/>
      <c r="AN15" s="172"/>
      <c r="AO15" s="162"/>
      <c r="AP15" s="32"/>
      <c r="AQ15" s="32"/>
      <c r="AR15" s="32"/>
      <c r="AS15" s="100">
        <v>9</v>
      </c>
      <c r="AT15" s="100">
        <f t="shared" si="4"/>
        <v>0.9</v>
      </c>
      <c r="AU15" s="161">
        <f t="shared" si="5"/>
        <v>7.9166666666666679</v>
      </c>
      <c r="AV15" s="164">
        <v>8</v>
      </c>
      <c r="AW15">
        <v>7</v>
      </c>
    </row>
    <row r="16" spans="1:49" ht="22.5" customHeight="1" thickBot="1">
      <c r="A16" s="143">
        <v>8</v>
      </c>
      <c r="B16" s="146" t="s">
        <v>105</v>
      </c>
      <c r="C16" s="27">
        <v>1</v>
      </c>
      <c r="D16" s="27"/>
      <c r="E16" s="28"/>
      <c r="F16" s="171" t="s">
        <v>4</v>
      </c>
      <c r="G16" s="171" t="s">
        <v>4</v>
      </c>
      <c r="H16" s="171" t="s">
        <v>4</v>
      </c>
      <c r="I16" s="171" t="s">
        <v>4</v>
      </c>
      <c r="J16" s="171" t="s">
        <v>4</v>
      </c>
      <c r="K16" s="171" t="s">
        <v>4</v>
      </c>
      <c r="L16" s="171" t="s">
        <v>4</v>
      </c>
      <c r="M16" s="171" t="s">
        <v>4</v>
      </c>
      <c r="N16" s="171" t="s">
        <v>4</v>
      </c>
      <c r="O16" s="171" t="s">
        <v>4</v>
      </c>
      <c r="P16" s="171" t="s">
        <v>4</v>
      </c>
      <c r="Q16" s="20">
        <f>SUM(G16:P16)</f>
        <v>0</v>
      </c>
      <c r="R16" s="29"/>
      <c r="S16" s="27"/>
      <c r="T16" s="27">
        <v>9</v>
      </c>
      <c r="U16" s="20">
        <v>6</v>
      </c>
      <c r="V16" s="20">
        <v>5</v>
      </c>
      <c r="W16" s="39">
        <f t="shared" si="0"/>
        <v>20</v>
      </c>
      <c r="X16" s="37">
        <f t="shared" si="1"/>
        <v>3.3333333333333335</v>
      </c>
      <c r="Y16" s="160">
        <v>10</v>
      </c>
      <c r="Z16" s="160">
        <v>10</v>
      </c>
      <c r="AA16" s="160">
        <v>10</v>
      </c>
      <c r="AB16" s="162">
        <v>10</v>
      </c>
      <c r="AC16" s="100">
        <f t="shared" si="2"/>
        <v>40</v>
      </c>
      <c r="AD16" s="172">
        <f t="shared" si="3"/>
        <v>4</v>
      </c>
      <c r="AE16" s="160"/>
      <c r="AF16" s="160"/>
      <c r="AG16" s="160"/>
      <c r="AH16" s="22"/>
      <c r="AI16" s="22"/>
      <c r="AJ16" s="22"/>
      <c r="AK16" s="22"/>
      <c r="AL16" s="22"/>
      <c r="AM16" s="100"/>
      <c r="AN16" s="172"/>
      <c r="AO16" s="162"/>
      <c r="AP16" s="32"/>
      <c r="AQ16" s="32"/>
      <c r="AR16" s="32"/>
      <c r="AS16" s="100">
        <v>8</v>
      </c>
      <c r="AT16" s="100">
        <f t="shared" si="4"/>
        <v>0.8</v>
      </c>
      <c r="AU16" s="161">
        <f t="shared" si="5"/>
        <v>8.1333333333333346</v>
      </c>
      <c r="AV16" s="164">
        <v>8</v>
      </c>
      <c r="AW16">
        <v>8</v>
      </c>
    </row>
    <row r="17" spans="1:49" ht="22.5" customHeight="1" thickBot="1">
      <c r="A17" s="143">
        <v>9</v>
      </c>
      <c r="B17" s="146" t="s">
        <v>106</v>
      </c>
      <c r="C17" s="27">
        <v>5</v>
      </c>
      <c r="D17" s="27"/>
      <c r="E17" s="28"/>
      <c r="F17" s="171" t="s">
        <v>4</v>
      </c>
      <c r="G17" s="171" t="s">
        <v>4</v>
      </c>
      <c r="H17" s="171" t="s">
        <v>4</v>
      </c>
      <c r="I17" s="171" t="s">
        <v>4</v>
      </c>
      <c r="J17" s="171" t="s">
        <v>4</v>
      </c>
      <c r="K17" s="171" t="s">
        <v>4</v>
      </c>
      <c r="L17" s="171" t="s">
        <v>4</v>
      </c>
      <c r="M17" s="171" t="s">
        <v>4</v>
      </c>
      <c r="N17" s="171" t="s">
        <v>4</v>
      </c>
      <c r="O17" s="171" t="s">
        <v>4</v>
      </c>
      <c r="P17" s="171" t="s">
        <v>4</v>
      </c>
      <c r="Q17" s="20">
        <f>SUM(G17:P17)</f>
        <v>0</v>
      </c>
      <c r="R17" s="29"/>
      <c r="S17" s="27"/>
      <c r="T17" s="27">
        <v>9</v>
      </c>
      <c r="U17" s="20">
        <v>4.7</v>
      </c>
      <c r="V17" s="20">
        <v>4.2</v>
      </c>
      <c r="W17" s="39">
        <f t="shared" si="0"/>
        <v>17.899999999999999</v>
      </c>
      <c r="X17" s="37">
        <f t="shared" si="1"/>
        <v>2.9833333333333329</v>
      </c>
      <c r="Y17" s="160">
        <v>10</v>
      </c>
      <c r="Z17" s="160">
        <v>8</v>
      </c>
      <c r="AA17" s="160">
        <v>10</v>
      </c>
      <c r="AB17" s="162">
        <v>10</v>
      </c>
      <c r="AC17" s="100">
        <f t="shared" si="2"/>
        <v>38</v>
      </c>
      <c r="AD17" s="172">
        <f t="shared" si="3"/>
        <v>3.8000000000000003</v>
      </c>
      <c r="AE17" s="160"/>
      <c r="AF17" s="160"/>
      <c r="AG17" s="160"/>
      <c r="AH17" s="22"/>
      <c r="AI17" s="22"/>
      <c r="AJ17" s="22"/>
      <c r="AK17" s="22"/>
      <c r="AL17" s="22"/>
      <c r="AM17" s="100"/>
      <c r="AN17" s="172"/>
      <c r="AO17" s="162"/>
      <c r="AP17" s="32"/>
      <c r="AQ17" s="32"/>
      <c r="AR17" s="32"/>
      <c r="AS17" s="100">
        <v>9</v>
      </c>
      <c r="AT17" s="100">
        <f t="shared" si="4"/>
        <v>0.9</v>
      </c>
      <c r="AU17" s="161">
        <f t="shared" si="5"/>
        <v>7.6833333333333336</v>
      </c>
      <c r="AV17" s="164">
        <v>8</v>
      </c>
      <c r="AW17">
        <v>9</v>
      </c>
    </row>
    <row r="18" spans="1:49" ht="22.5" customHeight="1" thickBot="1">
      <c r="A18" s="143">
        <v>10</v>
      </c>
      <c r="B18" s="146" t="s">
        <v>107</v>
      </c>
      <c r="C18" s="27">
        <v>4</v>
      </c>
      <c r="D18" s="27"/>
      <c r="E18" s="28"/>
      <c r="F18" s="171" t="s">
        <v>4</v>
      </c>
      <c r="G18" s="171" t="s">
        <v>4</v>
      </c>
      <c r="H18" s="171" t="s">
        <v>4</v>
      </c>
      <c r="I18" s="171" t="s">
        <v>4</v>
      </c>
      <c r="J18" s="171" t="s">
        <v>4</v>
      </c>
      <c r="K18" s="171" t="s">
        <v>4</v>
      </c>
      <c r="L18" s="171" t="s">
        <v>4</v>
      </c>
      <c r="M18" s="171" t="s">
        <v>4</v>
      </c>
      <c r="N18" s="171" t="s">
        <v>4</v>
      </c>
      <c r="O18" s="171" t="s">
        <v>4</v>
      </c>
      <c r="P18" s="171" t="s">
        <v>4</v>
      </c>
      <c r="Q18" s="20">
        <v>2</v>
      </c>
      <c r="R18" s="29"/>
      <c r="S18" s="27"/>
      <c r="T18" s="27">
        <v>9</v>
      </c>
      <c r="U18" s="20">
        <v>6</v>
      </c>
      <c r="V18" s="20">
        <v>5</v>
      </c>
      <c r="W18" s="39">
        <f t="shared" si="0"/>
        <v>20</v>
      </c>
      <c r="X18" s="37">
        <f t="shared" si="1"/>
        <v>3.3333333333333335</v>
      </c>
      <c r="Y18" s="160">
        <v>10</v>
      </c>
      <c r="Z18" s="160">
        <v>10</v>
      </c>
      <c r="AA18" s="160">
        <v>10</v>
      </c>
      <c r="AB18" s="162">
        <v>10</v>
      </c>
      <c r="AC18" s="100">
        <f t="shared" si="2"/>
        <v>40</v>
      </c>
      <c r="AD18" s="172">
        <f t="shared" si="3"/>
        <v>4</v>
      </c>
      <c r="AE18" s="160"/>
      <c r="AF18" s="160"/>
      <c r="AG18" s="160"/>
      <c r="AH18" s="22"/>
      <c r="AI18" s="22"/>
      <c r="AJ18" s="22"/>
      <c r="AK18" s="22"/>
      <c r="AL18" s="22"/>
      <c r="AM18" s="100"/>
      <c r="AN18" s="172"/>
      <c r="AO18" s="162"/>
      <c r="AP18" s="32"/>
      <c r="AQ18" s="32"/>
      <c r="AR18" s="32"/>
      <c r="AS18" s="100">
        <v>9</v>
      </c>
      <c r="AT18" s="100">
        <f t="shared" si="4"/>
        <v>0.9</v>
      </c>
      <c r="AU18" s="161">
        <f t="shared" si="5"/>
        <v>8.2333333333333343</v>
      </c>
      <c r="AV18" s="164">
        <v>8</v>
      </c>
      <c r="AW18">
        <f>+AW17+1</f>
        <v>10</v>
      </c>
    </row>
    <row r="19" spans="1:49" ht="22.5" customHeight="1" thickBot="1">
      <c r="A19" s="143">
        <v>11</v>
      </c>
      <c r="B19" s="146" t="s">
        <v>92</v>
      </c>
      <c r="C19" s="27">
        <v>2</v>
      </c>
      <c r="D19" s="27"/>
      <c r="E19" s="28"/>
      <c r="F19" s="171" t="s">
        <v>4</v>
      </c>
      <c r="G19" s="171" t="s">
        <v>4</v>
      </c>
      <c r="H19" s="171" t="s">
        <v>4</v>
      </c>
      <c r="I19" s="171" t="s">
        <v>4</v>
      </c>
      <c r="J19" s="171" t="s">
        <v>4</v>
      </c>
      <c r="K19" s="171" t="s">
        <v>4</v>
      </c>
      <c r="L19" s="171" t="s">
        <v>4</v>
      </c>
      <c r="M19" s="171" t="s">
        <v>4</v>
      </c>
      <c r="N19" s="171" t="s">
        <v>4</v>
      </c>
      <c r="O19" s="171" t="s">
        <v>4</v>
      </c>
      <c r="P19" s="171" t="s">
        <v>4</v>
      </c>
      <c r="Q19" s="20">
        <v>0</v>
      </c>
      <c r="R19" s="29"/>
      <c r="S19" s="27"/>
      <c r="T19" s="27">
        <v>9</v>
      </c>
      <c r="U19" s="20">
        <v>5.3</v>
      </c>
      <c r="V19" s="20">
        <v>5.0999999999999996</v>
      </c>
      <c r="W19" s="39">
        <f t="shared" si="0"/>
        <v>19.399999999999999</v>
      </c>
      <c r="X19" s="37">
        <f t="shared" si="1"/>
        <v>3.2333333333333329</v>
      </c>
      <c r="Y19" s="160">
        <v>10</v>
      </c>
      <c r="Z19" s="160">
        <v>10</v>
      </c>
      <c r="AA19" s="160">
        <v>7.5</v>
      </c>
      <c r="AB19" s="162">
        <v>10</v>
      </c>
      <c r="AC19" s="100">
        <f t="shared" si="2"/>
        <v>37.5</v>
      </c>
      <c r="AD19" s="172">
        <f t="shared" si="3"/>
        <v>3.75</v>
      </c>
      <c r="AE19" s="160"/>
      <c r="AF19" s="160"/>
      <c r="AG19" s="160"/>
      <c r="AH19" s="22"/>
      <c r="AI19" s="22"/>
      <c r="AJ19" s="22"/>
      <c r="AK19" s="22"/>
      <c r="AL19" s="22"/>
      <c r="AM19" s="100"/>
      <c r="AN19" s="172"/>
      <c r="AO19" s="162"/>
      <c r="AP19" s="32"/>
      <c r="AQ19" s="32"/>
      <c r="AR19" s="32"/>
      <c r="AS19" s="100">
        <v>9</v>
      </c>
      <c r="AT19" s="100">
        <f t="shared" si="4"/>
        <v>0.9</v>
      </c>
      <c r="AU19" s="161">
        <f t="shared" si="5"/>
        <v>7.8833333333333329</v>
      </c>
      <c r="AV19" s="164">
        <v>8</v>
      </c>
      <c r="AW19">
        <f>+AW18+1</f>
        <v>11</v>
      </c>
    </row>
    <row r="20" spans="1:49" ht="22.5" customHeight="1" thickBot="1">
      <c r="A20" s="143">
        <v>12</v>
      </c>
      <c r="B20" s="146" t="s">
        <v>108</v>
      </c>
      <c r="C20" s="27">
        <v>4</v>
      </c>
      <c r="D20" s="27"/>
      <c r="E20" s="28"/>
      <c r="F20" s="171" t="s">
        <v>4</v>
      </c>
      <c r="G20" s="171" t="s">
        <v>4</v>
      </c>
      <c r="H20" s="171" t="s">
        <v>4</v>
      </c>
      <c r="I20" s="171" t="s">
        <v>4</v>
      </c>
      <c r="J20" s="171" t="s">
        <v>4</v>
      </c>
      <c r="K20" s="171" t="s">
        <v>4</v>
      </c>
      <c r="L20" s="171" t="s">
        <v>4</v>
      </c>
      <c r="M20" s="171" t="s">
        <v>4</v>
      </c>
      <c r="N20" s="171" t="s">
        <v>4</v>
      </c>
      <c r="O20" s="171" t="s">
        <v>4</v>
      </c>
      <c r="P20" s="171" t="s">
        <v>4</v>
      </c>
      <c r="Q20" s="20">
        <f>SUM(G20:P20)</f>
        <v>0</v>
      </c>
      <c r="R20" s="29"/>
      <c r="S20" s="27"/>
      <c r="T20" s="27">
        <v>8</v>
      </c>
      <c r="U20" s="20">
        <v>6</v>
      </c>
      <c r="V20" s="20">
        <v>5.6</v>
      </c>
      <c r="W20" s="39">
        <f t="shared" si="0"/>
        <v>19.600000000000001</v>
      </c>
      <c r="X20" s="37">
        <f t="shared" si="1"/>
        <v>3.2666666666666671</v>
      </c>
      <c r="Y20" s="160">
        <v>10</v>
      </c>
      <c r="Z20" s="160">
        <v>10</v>
      </c>
      <c r="AA20" s="160">
        <v>5</v>
      </c>
      <c r="AB20" s="162">
        <v>10</v>
      </c>
      <c r="AC20" s="100">
        <f>Y20+Z20+AA20+AB20</f>
        <v>35</v>
      </c>
      <c r="AD20" s="172">
        <f t="shared" si="3"/>
        <v>3.5</v>
      </c>
      <c r="AE20" s="160"/>
      <c r="AF20" s="160"/>
      <c r="AG20" s="160"/>
      <c r="AH20" s="22"/>
      <c r="AI20" s="22"/>
      <c r="AJ20" s="22"/>
      <c r="AK20" s="22"/>
      <c r="AL20" s="22"/>
      <c r="AM20" s="100"/>
      <c r="AN20" s="172"/>
      <c r="AO20" s="162"/>
      <c r="AP20" s="32"/>
      <c r="AQ20" s="32"/>
      <c r="AR20" s="32"/>
      <c r="AS20" s="100">
        <v>9</v>
      </c>
      <c r="AT20" s="100">
        <f t="shared" si="4"/>
        <v>0.9</v>
      </c>
      <c r="AU20" s="161">
        <f t="shared" si="5"/>
        <v>7.6666666666666679</v>
      </c>
      <c r="AV20" s="164">
        <v>8</v>
      </c>
      <c r="AW20">
        <f t="shared" ref="AW20:AW36" si="6">+AW19+1</f>
        <v>12</v>
      </c>
    </row>
    <row r="21" spans="1:49" ht="22.5" customHeight="1" thickBot="1">
      <c r="A21" s="143">
        <v>13</v>
      </c>
      <c r="B21" s="146" t="s">
        <v>109</v>
      </c>
      <c r="C21" s="27">
        <v>5</v>
      </c>
      <c r="D21" s="27"/>
      <c r="E21" s="28"/>
      <c r="F21" s="171" t="s">
        <v>4</v>
      </c>
      <c r="G21" s="171" t="s">
        <v>4</v>
      </c>
      <c r="H21" s="171" t="s">
        <v>4</v>
      </c>
      <c r="I21" s="171" t="s">
        <v>4</v>
      </c>
      <c r="J21" s="171" t="s">
        <v>4</v>
      </c>
      <c r="K21" s="171" t="s">
        <v>4</v>
      </c>
      <c r="L21" s="171" t="s">
        <v>4</v>
      </c>
      <c r="M21" s="171" t="s">
        <v>4</v>
      </c>
      <c r="N21" s="171" t="s">
        <v>4</v>
      </c>
      <c r="O21" s="171" t="s">
        <v>4</v>
      </c>
      <c r="P21" s="171" t="s">
        <v>4</v>
      </c>
      <c r="Q21" s="20">
        <v>3</v>
      </c>
      <c r="R21" s="29"/>
      <c r="S21" s="27"/>
      <c r="T21" s="27">
        <v>9</v>
      </c>
      <c r="U21" s="20">
        <v>5.3</v>
      </c>
      <c r="V21" s="20">
        <v>5.3</v>
      </c>
      <c r="W21" s="39">
        <f t="shared" si="0"/>
        <v>19.600000000000001</v>
      </c>
      <c r="X21" s="37">
        <f t="shared" si="1"/>
        <v>3.2666666666666671</v>
      </c>
      <c r="Y21" s="160">
        <v>10</v>
      </c>
      <c r="Z21" s="160">
        <v>10</v>
      </c>
      <c r="AA21" s="160">
        <v>7.5</v>
      </c>
      <c r="AB21" s="162">
        <v>10</v>
      </c>
      <c r="AC21" s="100">
        <f t="shared" si="2"/>
        <v>37.5</v>
      </c>
      <c r="AD21" s="172">
        <f t="shared" si="3"/>
        <v>3.75</v>
      </c>
      <c r="AE21" s="160"/>
      <c r="AF21" s="160"/>
      <c r="AG21" s="160"/>
      <c r="AH21" s="22"/>
      <c r="AI21" s="22"/>
      <c r="AJ21" s="22"/>
      <c r="AK21" s="22"/>
      <c r="AL21" s="22"/>
      <c r="AM21" s="100"/>
      <c r="AN21" s="172"/>
      <c r="AO21" s="162"/>
      <c r="AP21" s="32"/>
      <c r="AQ21" s="32"/>
      <c r="AR21" s="32"/>
      <c r="AS21" s="100">
        <v>9</v>
      </c>
      <c r="AT21" s="100">
        <f t="shared" si="4"/>
        <v>0.9</v>
      </c>
      <c r="AU21" s="161">
        <f t="shared" si="5"/>
        <v>7.9166666666666679</v>
      </c>
      <c r="AV21" s="164">
        <v>8</v>
      </c>
      <c r="AW21">
        <f t="shared" si="6"/>
        <v>13</v>
      </c>
    </row>
    <row r="22" spans="1:49" ht="22.5" customHeight="1" thickBot="1">
      <c r="A22" s="143">
        <v>14</v>
      </c>
      <c r="B22" s="146" t="s">
        <v>110</v>
      </c>
      <c r="C22" s="27">
        <v>1</v>
      </c>
      <c r="D22" s="27"/>
      <c r="E22" s="28"/>
      <c r="F22" s="171" t="s">
        <v>4</v>
      </c>
      <c r="G22" s="171" t="s">
        <v>4</v>
      </c>
      <c r="H22" s="171" t="s">
        <v>4</v>
      </c>
      <c r="I22" s="171" t="s">
        <v>4</v>
      </c>
      <c r="J22" s="171" t="s">
        <v>4</v>
      </c>
      <c r="K22" s="171" t="s">
        <v>4</v>
      </c>
      <c r="L22" s="171" t="s">
        <v>4</v>
      </c>
      <c r="M22" s="171" t="s">
        <v>4</v>
      </c>
      <c r="N22" s="171" t="s">
        <v>4</v>
      </c>
      <c r="O22" s="171" t="s">
        <v>4</v>
      </c>
      <c r="P22" s="171" t="s">
        <v>4</v>
      </c>
      <c r="Q22" s="20">
        <f>SUM(G22:P22)</f>
        <v>0</v>
      </c>
      <c r="R22" s="29"/>
      <c r="S22" s="27"/>
      <c r="T22" s="27">
        <v>9</v>
      </c>
      <c r="U22" s="20">
        <v>3</v>
      </c>
      <c r="V22" s="20">
        <v>4.5</v>
      </c>
      <c r="W22" s="39">
        <f t="shared" si="0"/>
        <v>16.5</v>
      </c>
      <c r="X22" s="37">
        <f t="shared" si="1"/>
        <v>2.75</v>
      </c>
      <c r="Y22" s="160">
        <v>10</v>
      </c>
      <c r="Z22" s="160">
        <v>10</v>
      </c>
      <c r="AA22" s="160">
        <v>10</v>
      </c>
      <c r="AB22" s="162">
        <v>10</v>
      </c>
      <c r="AC22" s="100">
        <f t="shared" si="2"/>
        <v>40</v>
      </c>
      <c r="AD22" s="172">
        <f t="shared" si="3"/>
        <v>4</v>
      </c>
      <c r="AE22" s="160"/>
      <c r="AF22" s="160"/>
      <c r="AG22" s="160"/>
      <c r="AH22" s="22"/>
      <c r="AI22" s="22"/>
      <c r="AJ22" s="22"/>
      <c r="AK22" s="22"/>
      <c r="AL22" s="22"/>
      <c r="AM22" s="100"/>
      <c r="AN22" s="172"/>
      <c r="AO22" s="162"/>
      <c r="AP22" s="32"/>
      <c r="AQ22" s="32"/>
      <c r="AR22" s="32"/>
      <c r="AS22" s="100">
        <v>9</v>
      </c>
      <c r="AT22" s="100">
        <f t="shared" si="4"/>
        <v>0.9</v>
      </c>
      <c r="AU22" s="161">
        <f t="shared" si="5"/>
        <v>7.65</v>
      </c>
      <c r="AV22" s="164">
        <v>8</v>
      </c>
      <c r="AW22">
        <f t="shared" si="6"/>
        <v>14</v>
      </c>
    </row>
    <row r="23" spans="1:49" ht="22.5" customHeight="1" thickBot="1">
      <c r="A23" s="143">
        <v>15</v>
      </c>
      <c r="B23" s="146" t="s">
        <v>111</v>
      </c>
      <c r="C23" s="27">
        <v>4</v>
      </c>
      <c r="D23" s="27"/>
      <c r="E23" s="28"/>
      <c r="F23" s="171" t="s">
        <v>4</v>
      </c>
      <c r="G23" s="171" t="s">
        <v>4</v>
      </c>
      <c r="H23" s="171" t="s">
        <v>4</v>
      </c>
      <c r="I23" s="171" t="s">
        <v>4</v>
      </c>
      <c r="J23" s="171" t="s">
        <v>4</v>
      </c>
      <c r="K23" s="171" t="s">
        <v>4</v>
      </c>
      <c r="L23" s="171" t="s">
        <v>4</v>
      </c>
      <c r="M23" s="171" t="s">
        <v>4</v>
      </c>
      <c r="N23" s="171" t="s">
        <v>4</v>
      </c>
      <c r="O23" s="171" t="s">
        <v>4</v>
      </c>
      <c r="P23" s="171" t="s">
        <v>4</v>
      </c>
      <c r="Q23" s="20">
        <f>SUM(G23:P23)</f>
        <v>0</v>
      </c>
      <c r="R23" s="29"/>
      <c r="S23" s="27"/>
      <c r="T23" s="27">
        <v>9</v>
      </c>
      <c r="U23" s="20">
        <v>6</v>
      </c>
      <c r="V23" s="20">
        <v>4.8</v>
      </c>
      <c r="W23" s="39">
        <f t="shared" si="0"/>
        <v>19.8</v>
      </c>
      <c r="X23" s="37">
        <f t="shared" si="1"/>
        <v>3.3000000000000003</v>
      </c>
      <c r="Y23" s="160">
        <v>10</v>
      </c>
      <c r="Z23" s="160">
        <v>10</v>
      </c>
      <c r="AA23" s="160">
        <v>10</v>
      </c>
      <c r="AB23" s="162">
        <v>10</v>
      </c>
      <c r="AC23" s="100">
        <f t="shared" si="2"/>
        <v>40</v>
      </c>
      <c r="AD23" s="172">
        <f t="shared" si="3"/>
        <v>4</v>
      </c>
      <c r="AE23" s="160"/>
      <c r="AF23" s="160"/>
      <c r="AG23" s="160"/>
      <c r="AH23" s="22"/>
      <c r="AI23" s="22"/>
      <c r="AJ23" s="22"/>
      <c r="AK23" s="22"/>
      <c r="AL23" s="22"/>
      <c r="AM23" s="100"/>
      <c r="AN23" s="172"/>
      <c r="AO23" s="162"/>
      <c r="AP23" s="32"/>
      <c r="AQ23" s="32"/>
      <c r="AR23" s="32"/>
      <c r="AS23" s="100">
        <v>9</v>
      </c>
      <c r="AT23" s="100">
        <f t="shared" si="4"/>
        <v>0.9</v>
      </c>
      <c r="AU23" s="161">
        <f t="shared" si="5"/>
        <v>8.2000000000000011</v>
      </c>
      <c r="AV23" s="164">
        <v>8</v>
      </c>
      <c r="AW23">
        <f t="shared" si="6"/>
        <v>15</v>
      </c>
    </row>
    <row r="24" spans="1:49" ht="22.5" customHeight="1" thickBot="1">
      <c r="A24" s="143">
        <v>16</v>
      </c>
      <c r="B24" s="146" t="s">
        <v>112</v>
      </c>
      <c r="C24" s="27">
        <v>4</v>
      </c>
      <c r="D24" s="27"/>
      <c r="E24" s="28"/>
      <c r="F24" s="171" t="s">
        <v>4</v>
      </c>
      <c r="G24" s="171" t="s">
        <v>4</v>
      </c>
      <c r="H24" s="171" t="s">
        <v>4</v>
      </c>
      <c r="I24" s="171" t="s">
        <v>4</v>
      </c>
      <c r="J24" s="171" t="s">
        <v>4</v>
      </c>
      <c r="K24" s="171" t="s">
        <v>4</v>
      </c>
      <c r="L24" s="171" t="s">
        <v>4</v>
      </c>
      <c r="M24" s="171" t="s">
        <v>4</v>
      </c>
      <c r="N24" s="171" t="s">
        <v>4</v>
      </c>
      <c r="O24" s="171" t="s">
        <v>4</v>
      </c>
      <c r="P24" s="171" t="s">
        <v>4</v>
      </c>
      <c r="Q24" s="20">
        <f>SUM(G24:P24)</f>
        <v>0</v>
      </c>
      <c r="R24" s="29"/>
      <c r="S24" s="27"/>
      <c r="T24" s="27">
        <v>9</v>
      </c>
      <c r="U24" s="20">
        <v>5.7</v>
      </c>
      <c r="V24" s="20">
        <v>4.5999999999999996</v>
      </c>
      <c r="W24" s="39">
        <f t="shared" si="0"/>
        <v>19.299999999999997</v>
      </c>
      <c r="X24" s="37">
        <f t="shared" si="1"/>
        <v>3.2166666666666663</v>
      </c>
      <c r="Y24" s="160">
        <v>10</v>
      </c>
      <c r="Z24" s="160">
        <v>10</v>
      </c>
      <c r="AA24" s="160">
        <v>10</v>
      </c>
      <c r="AB24" s="162">
        <v>10</v>
      </c>
      <c r="AC24" s="100">
        <f t="shared" si="2"/>
        <v>40</v>
      </c>
      <c r="AD24" s="172">
        <f t="shared" si="3"/>
        <v>4</v>
      </c>
      <c r="AE24" s="160"/>
      <c r="AF24" s="160"/>
      <c r="AG24" s="160"/>
      <c r="AH24" s="22"/>
      <c r="AI24" s="22"/>
      <c r="AJ24" s="22"/>
      <c r="AK24" s="22"/>
      <c r="AL24" s="22"/>
      <c r="AM24" s="100"/>
      <c r="AN24" s="172"/>
      <c r="AO24" s="162"/>
      <c r="AP24" s="32"/>
      <c r="AQ24" s="32"/>
      <c r="AR24" s="32"/>
      <c r="AS24" s="100">
        <v>10</v>
      </c>
      <c r="AT24" s="100">
        <f t="shared" si="4"/>
        <v>1</v>
      </c>
      <c r="AU24" s="161">
        <f t="shared" si="5"/>
        <v>8.2166666666666668</v>
      </c>
      <c r="AV24" s="164">
        <v>8</v>
      </c>
      <c r="AW24">
        <f t="shared" si="6"/>
        <v>16</v>
      </c>
    </row>
    <row r="25" spans="1:49" ht="22.5" customHeight="1" thickBot="1">
      <c r="A25" s="143">
        <v>17</v>
      </c>
      <c r="B25" s="146" t="s">
        <v>93</v>
      </c>
      <c r="C25" s="27">
        <v>6</v>
      </c>
      <c r="D25" s="27"/>
      <c r="E25" s="28"/>
      <c r="F25" s="171" t="s">
        <v>4</v>
      </c>
      <c r="G25" s="171" t="s">
        <v>4</v>
      </c>
      <c r="H25" s="171" t="s">
        <v>4</v>
      </c>
      <c r="I25" s="171" t="s">
        <v>4</v>
      </c>
      <c r="J25" s="171" t="s">
        <v>4</v>
      </c>
      <c r="K25" s="171" t="s">
        <v>4</v>
      </c>
      <c r="L25" s="171" t="s">
        <v>4</v>
      </c>
      <c r="M25" s="171" t="s">
        <v>4</v>
      </c>
      <c r="N25" s="171" t="s">
        <v>4</v>
      </c>
      <c r="O25" s="171" t="s">
        <v>4</v>
      </c>
      <c r="P25" s="171" t="s">
        <v>4</v>
      </c>
      <c r="Q25" s="20">
        <v>4</v>
      </c>
      <c r="R25" s="29"/>
      <c r="S25" s="27"/>
      <c r="T25" s="27">
        <v>8</v>
      </c>
      <c r="U25" s="20">
        <v>7</v>
      </c>
      <c r="V25" s="20">
        <v>5.6</v>
      </c>
      <c r="W25" s="39">
        <f t="shared" si="0"/>
        <v>20.6</v>
      </c>
      <c r="X25" s="37">
        <f t="shared" si="1"/>
        <v>3.4333333333333336</v>
      </c>
      <c r="Y25" s="160">
        <v>10</v>
      </c>
      <c r="Z25" s="160">
        <v>10</v>
      </c>
      <c r="AA25" s="160">
        <v>10</v>
      </c>
      <c r="AB25" s="162">
        <v>10</v>
      </c>
      <c r="AC25" s="100">
        <f t="shared" si="2"/>
        <v>40</v>
      </c>
      <c r="AD25" s="172">
        <f t="shared" si="3"/>
        <v>4</v>
      </c>
      <c r="AE25" s="160"/>
      <c r="AF25" s="160"/>
      <c r="AG25" s="160"/>
      <c r="AH25" s="22"/>
      <c r="AI25" s="22"/>
      <c r="AJ25" s="22"/>
      <c r="AK25" s="22"/>
      <c r="AL25" s="22"/>
      <c r="AM25" s="100"/>
      <c r="AN25" s="172"/>
      <c r="AO25" s="162"/>
      <c r="AP25" s="32"/>
      <c r="AQ25" s="32"/>
      <c r="AR25" s="32"/>
      <c r="AS25" s="100">
        <v>9</v>
      </c>
      <c r="AT25" s="100">
        <f t="shared" si="4"/>
        <v>0.9</v>
      </c>
      <c r="AU25" s="161">
        <f t="shared" si="5"/>
        <v>8.3333333333333339</v>
      </c>
      <c r="AV25" s="164">
        <v>8</v>
      </c>
      <c r="AW25">
        <f t="shared" si="6"/>
        <v>17</v>
      </c>
    </row>
    <row r="26" spans="1:49" ht="22.5" customHeight="1" thickBot="1">
      <c r="A26" s="143">
        <v>18</v>
      </c>
      <c r="B26" s="146" t="s">
        <v>113</v>
      </c>
      <c r="C26" s="27">
        <v>2</v>
      </c>
      <c r="D26" s="27"/>
      <c r="E26" s="28"/>
      <c r="F26" s="171" t="s">
        <v>4</v>
      </c>
      <c r="G26" s="171" t="s">
        <v>4</v>
      </c>
      <c r="H26" s="171" t="s">
        <v>4</v>
      </c>
      <c r="I26" s="171" t="s">
        <v>4</v>
      </c>
      <c r="J26" s="171" t="s">
        <v>4</v>
      </c>
      <c r="K26" s="171" t="s">
        <v>4</v>
      </c>
      <c r="L26" s="171" t="s">
        <v>4</v>
      </c>
      <c r="M26" s="171" t="s">
        <v>4</v>
      </c>
      <c r="N26" s="171" t="s">
        <v>4</v>
      </c>
      <c r="O26" s="171" t="s">
        <v>4</v>
      </c>
      <c r="P26" s="171" t="s">
        <v>4</v>
      </c>
      <c r="Q26" s="20">
        <v>3</v>
      </c>
      <c r="R26" s="29"/>
      <c r="S26" s="27"/>
      <c r="T26" s="27">
        <v>8</v>
      </c>
      <c r="U26" s="20">
        <v>7</v>
      </c>
      <c r="V26" s="20">
        <v>5.8</v>
      </c>
      <c r="W26" s="39">
        <f t="shared" si="0"/>
        <v>20.8</v>
      </c>
      <c r="X26" s="37">
        <f t="shared" si="1"/>
        <v>3.4666666666666668</v>
      </c>
      <c r="Y26" s="160">
        <v>8</v>
      </c>
      <c r="Z26" s="160">
        <v>10</v>
      </c>
      <c r="AA26" s="160">
        <v>10</v>
      </c>
      <c r="AB26" s="162">
        <v>10</v>
      </c>
      <c r="AC26" s="100">
        <f t="shared" si="2"/>
        <v>38</v>
      </c>
      <c r="AD26" s="172">
        <f t="shared" si="3"/>
        <v>3.8000000000000003</v>
      </c>
      <c r="AE26" s="160"/>
      <c r="AF26" s="160"/>
      <c r="AG26" s="160"/>
      <c r="AH26" s="22"/>
      <c r="AI26" s="22"/>
      <c r="AJ26" s="22"/>
      <c r="AK26" s="22"/>
      <c r="AL26" s="22"/>
      <c r="AM26" s="100"/>
      <c r="AN26" s="172"/>
      <c r="AO26" s="162"/>
      <c r="AP26" s="32"/>
      <c r="AQ26" s="32"/>
      <c r="AR26" s="32"/>
      <c r="AS26" s="100">
        <v>9</v>
      </c>
      <c r="AT26" s="100">
        <f t="shared" si="4"/>
        <v>0.9</v>
      </c>
      <c r="AU26" s="161">
        <f t="shared" si="5"/>
        <v>8.1666666666666679</v>
      </c>
      <c r="AV26" s="164">
        <v>8</v>
      </c>
      <c r="AW26">
        <f t="shared" si="6"/>
        <v>18</v>
      </c>
    </row>
    <row r="27" spans="1:49" ht="22.5" customHeight="1" thickBot="1">
      <c r="A27" s="143">
        <v>19</v>
      </c>
      <c r="B27" s="146" t="s">
        <v>114</v>
      </c>
      <c r="C27" s="27">
        <v>6</v>
      </c>
      <c r="D27" s="27"/>
      <c r="E27" s="28"/>
      <c r="F27" s="171" t="s">
        <v>4</v>
      </c>
      <c r="G27" s="171" t="s">
        <v>4</v>
      </c>
      <c r="H27" s="171" t="s">
        <v>4</v>
      </c>
      <c r="I27" s="171" t="s">
        <v>4</v>
      </c>
      <c r="J27" s="171" t="s">
        <v>4</v>
      </c>
      <c r="K27" s="171" t="s">
        <v>4</v>
      </c>
      <c r="L27" s="171" t="s">
        <v>4</v>
      </c>
      <c r="M27" s="171" t="s">
        <v>4</v>
      </c>
      <c r="N27" s="171" t="s">
        <v>4</v>
      </c>
      <c r="O27" s="171" t="s">
        <v>4</v>
      </c>
      <c r="P27" s="171" t="s">
        <v>4</v>
      </c>
      <c r="Q27" s="20">
        <v>8</v>
      </c>
      <c r="R27" s="29"/>
      <c r="S27" s="27"/>
      <c r="T27" s="27">
        <v>7</v>
      </c>
      <c r="U27" s="20">
        <v>6.7</v>
      </c>
      <c r="V27" s="20">
        <v>5.8</v>
      </c>
      <c r="W27" s="39">
        <f t="shared" si="0"/>
        <v>19.5</v>
      </c>
      <c r="X27" s="37">
        <f t="shared" si="1"/>
        <v>3.25</v>
      </c>
      <c r="Y27" s="160">
        <v>10</v>
      </c>
      <c r="Z27" s="160">
        <v>10</v>
      </c>
      <c r="AA27" s="160">
        <v>10</v>
      </c>
      <c r="AB27" s="162">
        <v>10</v>
      </c>
      <c r="AC27" s="100">
        <f t="shared" si="2"/>
        <v>40</v>
      </c>
      <c r="AD27" s="172">
        <f t="shared" si="3"/>
        <v>4</v>
      </c>
      <c r="AE27" s="160"/>
      <c r="AF27" s="160"/>
      <c r="AG27" s="160"/>
      <c r="AH27" s="22"/>
      <c r="AI27" s="22"/>
      <c r="AJ27" s="22"/>
      <c r="AK27" s="22"/>
      <c r="AL27" s="22"/>
      <c r="AM27" s="100"/>
      <c r="AN27" s="172"/>
      <c r="AO27" s="162"/>
      <c r="AP27" s="32"/>
      <c r="AQ27" s="32"/>
      <c r="AR27" s="32"/>
      <c r="AS27" s="100">
        <v>9</v>
      </c>
      <c r="AT27" s="100">
        <f t="shared" si="4"/>
        <v>0.9</v>
      </c>
      <c r="AU27" s="161">
        <f t="shared" si="5"/>
        <v>8.15</v>
      </c>
      <c r="AV27" s="164">
        <v>8</v>
      </c>
      <c r="AW27">
        <f t="shared" si="6"/>
        <v>19</v>
      </c>
    </row>
    <row r="28" spans="1:49" ht="22.5" customHeight="1" thickBot="1">
      <c r="A28" s="143">
        <v>20</v>
      </c>
      <c r="B28" s="146" t="s">
        <v>115</v>
      </c>
      <c r="C28" s="27">
        <v>1</v>
      </c>
      <c r="D28" s="27"/>
      <c r="E28" s="28"/>
      <c r="F28" s="171" t="s">
        <v>4</v>
      </c>
      <c r="G28" s="171" t="s">
        <v>4</v>
      </c>
      <c r="H28" s="171" t="s">
        <v>4</v>
      </c>
      <c r="I28" s="171" t="s">
        <v>4</v>
      </c>
      <c r="J28" s="171" t="s">
        <v>4</v>
      </c>
      <c r="K28" s="171" t="s">
        <v>4</v>
      </c>
      <c r="L28" s="171" t="s">
        <v>4</v>
      </c>
      <c r="M28" s="171" t="s">
        <v>4</v>
      </c>
      <c r="N28" s="171" t="s">
        <v>4</v>
      </c>
      <c r="O28" s="171" t="s">
        <v>4</v>
      </c>
      <c r="P28" s="171" t="s">
        <v>4</v>
      </c>
      <c r="Q28" s="20">
        <f>SUM(G28:P28)</f>
        <v>0</v>
      </c>
      <c r="R28" s="29"/>
      <c r="S28" s="27"/>
      <c r="T28" s="27">
        <v>8</v>
      </c>
      <c r="U28" s="20">
        <v>5.3</v>
      </c>
      <c r="V28" s="20">
        <v>5.8</v>
      </c>
      <c r="W28" s="39">
        <f t="shared" si="0"/>
        <v>19.100000000000001</v>
      </c>
      <c r="X28" s="37">
        <f t="shared" si="1"/>
        <v>3.1833333333333336</v>
      </c>
      <c r="Y28" s="160">
        <v>10</v>
      </c>
      <c r="Z28" s="160">
        <v>10</v>
      </c>
      <c r="AA28" s="160">
        <v>10</v>
      </c>
      <c r="AB28" s="162">
        <v>10</v>
      </c>
      <c r="AC28" s="100">
        <f t="shared" si="2"/>
        <v>40</v>
      </c>
      <c r="AD28" s="172">
        <f t="shared" si="3"/>
        <v>4</v>
      </c>
      <c r="AE28" s="160"/>
      <c r="AF28" s="160"/>
      <c r="AG28" s="160"/>
      <c r="AH28" s="22"/>
      <c r="AI28" s="22"/>
      <c r="AJ28" s="22"/>
      <c r="AK28" s="22"/>
      <c r="AL28" s="22"/>
      <c r="AM28" s="100"/>
      <c r="AN28" s="172"/>
      <c r="AO28" s="162"/>
      <c r="AP28" s="32"/>
      <c r="AQ28" s="32"/>
      <c r="AR28" s="32"/>
      <c r="AS28" s="100">
        <v>9</v>
      </c>
      <c r="AT28" s="100">
        <f t="shared" si="4"/>
        <v>0.9</v>
      </c>
      <c r="AU28" s="161">
        <f t="shared" si="5"/>
        <v>8.0833333333333339</v>
      </c>
      <c r="AV28" s="164">
        <v>8</v>
      </c>
      <c r="AW28">
        <f t="shared" si="6"/>
        <v>20</v>
      </c>
    </row>
    <row r="29" spans="1:49" ht="22.5" customHeight="1" thickBot="1">
      <c r="A29" s="143">
        <v>21</v>
      </c>
      <c r="B29" s="146" t="s">
        <v>116</v>
      </c>
      <c r="C29" s="27">
        <v>3</v>
      </c>
      <c r="D29" s="27"/>
      <c r="E29" s="28"/>
      <c r="F29" s="171" t="s">
        <v>4</v>
      </c>
      <c r="G29" s="171" t="s">
        <v>4</v>
      </c>
      <c r="H29" s="171" t="s">
        <v>4</v>
      </c>
      <c r="I29" s="171" t="s">
        <v>4</v>
      </c>
      <c r="J29" s="171" t="s">
        <v>4</v>
      </c>
      <c r="K29" s="171" t="s">
        <v>4</v>
      </c>
      <c r="L29" s="171" t="s">
        <v>4</v>
      </c>
      <c r="M29" s="171" t="s">
        <v>4</v>
      </c>
      <c r="N29" s="171" t="s">
        <v>4</v>
      </c>
      <c r="O29" s="171" t="s">
        <v>4</v>
      </c>
      <c r="P29" s="171" t="s">
        <v>4</v>
      </c>
      <c r="Q29" s="20">
        <f>SUM(G29:P29)</f>
        <v>0</v>
      </c>
      <c r="R29" s="29"/>
      <c r="S29" s="27"/>
      <c r="T29" s="27">
        <v>8</v>
      </c>
      <c r="U29" s="20">
        <v>5.7</v>
      </c>
      <c r="V29" s="20">
        <v>4.9000000000000004</v>
      </c>
      <c r="W29" s="39">
        <f t="shared" si="0"/>
        <v>18.600000000000001</v>
      </c>
      <c r="X29" s="37">
        <f t="shared" si="1"/>
        <v>3.1</v>
      </c>
      <c r="Y29" s="160">
        <v>10</v>
      </c>
      <c r="Z29" s="160">
        <v>10</v>
      </c>
      <c r="AA29" s="160">
        <v>10</v>
      </c>
      <c r="AB29" s="162">
        <v>10</v>
      </c>
      <c r="AC29" s="100">
        <f t="shared" si="2"/>
        <v>40</v>
      </c>
      <c r="AD29" s="172">
        <f t="shared" si="3"/>
        <v>4</v>
      </c>
      <c r="AE29" s="160"/>
      <c r="AF29" s="160"/>
      <c r="AG29" s="160"/>
      <c r="AH29" s="22"/>
      <c r="AI29" s="22"/>
      <c r="AJ29" s="22"/>
      <c r="AK29" s="22"/>
      <c r="AL29" s="22"/>
      <c r="AM29" s="100"/>
      <c r="AN29" s="172"/>
      <c r="AO29" s="162"/>
      <c r="AP29" s="32"/>
      <c r="AQ29" s="32"/>
      <c r="AR29" s="32"/>
      <c r="AS29" s="100">
        <v>9</v>
      </c>
      <c r="AT29" s="100">
        <f t="shared" si="4"/>
        <v>0.9</v>
      </c>
      <c r="AU29" s="161">
        <f t="shared" si="5"/>
        <v>8</v>
      </c>
      <c r="AV29" s="164">
        <v>8</v>
      </c>
      <c r="AW29">
        <f t="shared" si="6"/>
        <v>21</v>
      </c>
    </row>
    <row r="30" spans="1:49" ht="22.5" customHeight="1" thickBot="1">
      <c r="A30" s="143">
        <v>22</v>
      </c>
      <c r="B30" s="146" t="s">
        <v>117</v>
      </c>
      <c r="C30" s="27">
        <v>3</v>
      </c>
      <c r="D30" s="27"/>
      <c r="E30" s="28"/>
      <c r="F30" s="171" t="s">
        <v>4</v>
      </c>
      <c r="G30" s="171" t="s">
        <v>4</v>
      </c>
      <c r="H30" s="171" t="s">
        <v>4</v>
      </c>
      <c r="I30" s="171" t="s">
        <v>4</v>
      </c>
      <c r="J30" s="171" t="s">
        <v>4</v>
      </c>
      <c r="K30" s="171" t="s">
        <v>4</v>
      </c>
      <c r="L30" s="171" t="s">
        <v>4</v>
      </c>
      <c r="M30" s="171" t="s">
        <v>4</v>
      </c>
      <c r="N30" s="171" t="s">
        <v>4</v>
      </c>
      <c r="O30" s="171" t="s">
        <v>4</v>
      </c>
      <c r="P30" s="171" t="s">
        <v>4</v>
      </c>
      <c r="Q30" s="20">
        <v>2</v>
      </c>
      <c r="R30" s="29"/>
      <c r="S30" s="27"/>
      <c r="T30" s="27">
        <v>9</v>
      </c>
      <c r="U30" s="20">
        <v>6.3</v>
      </c>
      <c r="V30" s="20">
        <v>6.3</v>
      </c>
      <c r="W30" s="39">
        <f t="shared" si="0"/>
        <v>21.6</v>
      </c>
      <c r="X30" s="37">
        <f t="shared" si="1"/>
        <v>3.6</v>
      </c>
      <c r="Y30" s="160">
        <v>10</v>
      </c>
      <c r="Z30" s="160">
        <v>10</v>
      </c>
      <c r="AA30" s="160">
        <v>10</v>
      </c>
      <c r="AB30" s="162">
        <v>10</v>
      </c>
      <c r="AC30" s="100">
        <f t="shared" si="2"/>
        <v>40</v>
      </c>
      <c r="AD30" s="172">
        <f t="shared" si="3"/>
        <v>4</v>
      </c>
      <c r="AE30" s="160"/>
      <c r="AF30" s="160"/>
      <c r="AG30" s="160"/>
      <c r="AH30" s="22"/>
      <c r="AI30" s="22"/>
      <c r="AJ30" s="22"/>
      <c r="AK30" s="22"/>
      <c r="AL30" s="22"/>
      <c r="AM30" s="100"/>
      <c r="AN30" s="172"/>
      <c r="AO30" s="162"/>
      <c r="AP30" s="32"/>
      <c r="AQ30" s="32"/>
      <c r="AR30" s="32"/>
      <c r="AS30" s="100">
        <v>10</v>
      </c>
      <c r="AT30" s="100">
        <f t="shared" si="4"/>
        <v>1</v>
      </c>
      <c r="AU30" s="161">
        <f t="shared" si="5"/>
        <v>8.6</v>
      </c>
      <c r="AV30" s="164">
        <v>9</v>
      </c>
      <c r="AW30">
        <f t="shared" si="6"/>
        <v>22</v>
      </c>
    </row>
    <row r="31" spans="1:49" ht="22.5" customHeight="1" thickBot="1">
      <c r="A31" s="143">
        <v>23</v>
      </c>
      <c r="B31" s="146" t="s">
        <v>118</v>
      </c>
      <c r="C31" s="27">
        <v>2</v>
      </c>
      <c r="D31" s="27"/>
      <c r="E31" s="28"/>
      <c r="F31" s="171" t="s">
        <v>4</v>
      </c>
      <c r="G31" s="171" t="s">
        <v>4</v>
      </c>
      <c r="H31" s="171" t="s">
        <v>4</v>
      </c>
      <c r="I31" s="171" t="s">
        <v>4</v>
      </c>
      <c r="J31" s="171" t="s">
        <v>4</v>
      </c>
      <c r="K31" s="171" t="s">
        <v>4</v>
      </c>
      <c r="L31" s="171" t="s">
        <v>4</v>
      </c>
      <c r="M31" s="171" t="s">
        <v>4</v>
      </c>
      <c r="N31" s="171" t="s">
        <v>4</v>
      </c>
      <c r="O31" s="171" t="s">
        <v>4</v>
      </c>
      <c r="P31" s="171" t="s">
        <v>4</v>
      </c>
      <c r="Q31" s="20">
        <f>SUM(G31:P31)</f>
        <v>0</v>
      </c>
      <c r="R31" s="29"/>
      <c r="S31" s="27"/>
      <c r="T31" s="27">
        <v>9</v>
      </c>
      <c r="U31" s="20">
        <v>6</v>
      </c>
      <c r="V31" s="20">
        <v>6.7</v>
      </c>
      <c r="W31" s="39">
        <f t="shared" si="0"/>
        <v>21.7</v>
      </c>
      <c r="X31" s="37">
        <f t="shared" si="1"/>
        <v>3.6166666666666667</v>
      </c>
      <c r="Y31" s="160">
        <v>10</v>
      </c>
      <c r="Z31" s="160">
        <v>10</v>
      </c>
      <c r="AA31" s="160">
        <v>10</v>
      </c>
      <c r="AB31" s="162">
        <v>10</v>
      </c>
      <c r="AC31" s="100">
        <f t="shared" si="2"/>
        <v>40</v>
      </c>
      <c r="AD31" s="172">
        <f t="shared" si="3"/>
        <v>4</v>
      </c>
      <c r="AE31" s="160"/>
      <c r="AF31" s="160"/>
      <c r="AG31" s="160"/>
      <c r="AH31" s="22"/>
      <c r="AI31" s="22"/>
      <c r="AJ31" s="22"/>
      <c r="AK31" s="22"/>
      <c r="AL31" s="22"/>
      <c r="AM31" s="100"/>
      <c r="AN31" s="172"/>
      <c r="AO31" s="162"/>
      <c r="AP31" s="32"/>
      <c r="AQ31" s="32"/>
      <c r="AR31" s="32"/>
      <c r="AS31" s="100">
        <v>10</v>
      </c>
      <c r="AT31" s="100">
        <f t="shared" si="4"/>
        <v>1</v>
      </c>
      <c r="AU31" s="161">
        <f t="shared" si="5"/>
        <v>8.6166666666666671</v>
      </c>
      <c r="AV31" s="164">
        <v>9</v>
      </c>
      <c r="AW31">
        <f t="shared" si="6"/>
        <v>23</v>
      </c>
    </row>
    <row r="32" spans="1:49" ht="22.5" customHeight="1" thickBot="1">
      <c r="A32" s="143">
        <v>24</v>
      </c>
      <c r="B32" s="146" t="s">
        <v>94</v>
      </c>
      <c r="C32" s="27">
        <v>1</v>
      </c>
      <c r="D32" s="27"/>
      <c r="E32" s="28"/>
      <c r="F32" s="171" t="s">
        <v>4</v>
      </c>
      <c r="G32" s="171" t="s">
        <v>4</v>
      </c>
      <c r="H32" s="171" t="s">
        <v>4</v>
      </c>
      <c r="I32" s="171" t="s">
        <v>4</v>
      </c>
      <c r="J32" s="171" t="s">
        <v>4</v>
      </c>
      <c r="K32" s="171" t="s">
        <v>4</v>
      </c>
      <c r="L32" s="171" t="s">
        <v>4</v>
      </c>
      <c r="M32" s="171" t="s">
        <v>4</v>
      </c>
      <c r="N32" s="171" t="s">
        <v>4</v>
      </c>
      <c r="O32" s="171" t="s">
        <v>4</v>
      </c>
      <c r="P32" s="171" t="s">
        <v>4</v>
      </c>
      <c r="Q32" s="20">
        <v>2</v>
      </c>
      <c r="R32" s="29"/>
      <c r="S32" s="27"/>
      <c r="T32" s="27">
        <v>8</v>
      </c>
      <c r="U32" s="20">
        <v>8</v>
      </c>
      <c r="V32" s="20">
        <v>5.3</v>
      </c>
      <c r="W32" s="39">
        <f t="shared" si="0"/>
        <v>21.3</v>
      </c>
      <c r="X32" s="37">
        <f t="shared" si="1"/>
        <v>3.5500000000000003</v>
      </c>
      <c r="Y32" s="160">
        <v>10</v>
      </c>
      <c r="Z32" s="160">
        <v>10</v>
      </c>
      <c r="AA32" s="160">
        <v>10</v>
      </c>
      <c r="AB32" s="162">
        <v>10</v>
      </c>
      <c r="AC32" s="100">
        <f t="shared" si="2"/>
        <v>40</v>
      </c>
      <c r="AD32" s="172">
        <f t="shared" si="3"/>
        <v>4</v>
      </c>
      <c r="AE32" s="160"/>
      <c r="AF32" s="160"/>
      <c r="AG32" s="160"/>
      <c r="AH32" s="22"/>
      <c r="AI32" s="22"/>
      <c r="AJ32" s="22"/>
      <c r="AK32" s="22"/>
      <c r="AL32" s="22"/>
      <c r="AM32" s="100"/>
      <c r="AN32" s="172"/>
      <c r="AO32" s="162"/>
      <c r="AP32" s="32"/>
      <c r="AQ32" s="32"/>
      <c r="AR32" s="32"/>
      <c r="AS32" s="100">
        <v>9</v>
      </c>
      <c r="AT32" s="100">
        <f t="shared" si="4"/>
        <v>0.9</v>
      </c>
      <c r="AU32" s="161">
        <f t="shared" si="5"/>
        <v>8.4500000000000011</v>
      </c>
      <c r="AV32" s="164">
        <v>8</v>
      </c>
      <c r="AW32">
        <f t="shared" si="6"/>
        <v>24</v>
      </c>
    </row>
    <row r="33" spans="1:49" ht="22.5" customHeight="1" thickBot="1">
      <c r="A33" s="143">
        <v>25</v>
      </c>
      <c r="B33" s="146" t="s">
        <v>119</v>
      </c>
      <c r="C33" s="27">
        <v>3</v>
      </c>
      <c r="D33" s="27"/>
      <c r="E33" s="28"/>
      <c r="F33" s="171" t="s">
        <v>4</v>
      </c>
      <c r="G33" s="171" t="s">
        <v>4</v>
      </c>
      <c r="H33" s="171" t="s">
        <v>4</v>
      </c>
      <c r="I33" s="171" t="s">
        <v>4</v>
      </c>
      <c r="J33" s="171" t="s">
        <v>4</v>
      </c>
      <c r="K33" s="171" t="s">
        <v>4</v>
      </c>
      <c r="L33" s="171" t="s">
        <v>4</v>
      </c>
      <c r="M33" s="171" t="s">
        <v>4</v>
      </c>
      <c r="N33" s="171" t="s">
        <v>4</v>
      </c>
      <c r="O33" s="171" t="s">
        <v>4</v>
      </c>
      <c r="P33" s="171" t="s">
        <v>4</v>
      </c>
      <c r="Q33" s="20">
        <v>1</v>
      </c>
      <c r="R33" s="29"/>
      <c r="S33" s="27"/>
      <c r="T33" s="27">
        <v>7</v>
      </c>
      <c r="U33" s="20">
        <v>6.3</v>
      </c>
      <c r="V33" s="20">
        <v>5.6</v>
      </c>
      <c r="W33" s="39">
        <f t="shared" si="0"/>
        <v>18.899999999999999</v>
      </c>
      <c r="X33" s="37">
        <f t="shared" si="1"/>
        <v>3.15</v>
      </c>
      <c r="Y33" s="160">
        <v>10</v>
      </c>
      <c r="Z33" s="160">
        <v>10</v>
      </c>
      <c r="AA33" s="160">
        <v>7.5</v>
      </c>
      <c r="AB33" s="162">
        <v>6</v>
      </c>
      <c r="AC33" s="100">
        <f t="shared" si="2"/>
        <v>33.5</v>
      </c>
      <c r="AD33" s="172">
        <f t="shared" si="3"/>
        <v>3.35</v>
      </c>
      <c r="AE33" s="160"/>
      <c r="AF33" s="160"/>
      <c r="AG33" s="160"/>
      <c r="AH33" s="22"/>
      <c r="AI33" s="22"/>
      <c r="AJ33" s="22"/>
      <c r="AK33" s="22"/>
      <c r="AL33" s="22"/>
      <c r="AM33" s="100"/>
      <c r="AN33" s="172"/>
      <c r="AO33" s="162"/>
      <c r="AP33" s="32"/>
      <c r="AQ33" s="32"/>
      <c r="AR33" s="32"/>
      <c r="AS33" s="100">
        <v>8</v>
      </c>
      <c r="AT33" s="100">
        <f t="shared" si="4"/>
        <v>0.8</v>
      </c>
      <c r="AU33" s="161">
        <f t="shared" si="5"/>
        <v>7.3</v>
      </c>
      <c r="AV33" s="164">
        <v>7</v>
      </c>
      <c r="AW33">
        <f t="shared" si="6"/>
        <v>25</v>
      </c>
    </row>
    <row r="34" spans="1:49" ht="22.5" customHeight="1" thickBot="1">
      <c r="A34" s="143">
        <v>26</v>
      </c>
      <c r="B34" s="146" t="s">
        <v>120</v>
      </c>
      <c r="C34" s="33">
        <v>5</v>
      </c>
      <c r="D34" s="33"/>
      <c r="E34" s="28"/>
      <c r="F34" s="171" t="s">
        <v>4</v>
      </c>
      <c r="G34" s="171" t="s">
        <v>4</v>
      </c>
      <c r="H34" s="171" t="s">
        <v>4</v>
      </c>
      <c r="I34" s="171" t="s">
        <v>4</v>
      </c>
      <c r="J34" s="171" t="s">
        <v>4</v>
      </c>
      <c r="K34" s="171" t="s">
        <v>4</v>
      </c>
      <c r="L34" s="171" t="s">
        <v>4</v>
      </c>
      <c r="M34" s="171" t="s">
        <v>4</v>
      </c>
      <c r="N34" s="171" t="s">
        <v>4</v>
      </c>
      <c r="O34" s="171" t="s">
        <v>4</v>
      </c>
      <c r="P34" s="171" t="s">
        <v>4</v>
      </c>
      <c r="Q34" s="20">
        <f>SUM(G34:P34)</f>
        <v>0</v>
      </c>
      <c r="R34" s="29"/>
      <c r="S34" s="33"/>
      <c r="T34" s="33">
        <v>9</v>
      </c>
      <c r="U34" s="20">
        <v>4.7</v>
      </c>
      <c r="V34" s="20">
        <v>5.6</v>
      </c>
      <c r="W34" s="39">
        <f t="shared" si="0"/>
        <v>19.299999999999997</v>
      </c>
      <c r="X34" s="37">
        <f t="shared" si="1"/>
        <v>3.2166666666666663</v>
      </c>
      <c r="Y34" s="160">
        <v>10</v>
      </c>
      <c r="Z34" s="160">
        <v>10</v>
      </c>
      <c r="AA34" s="160">
        <v>10</v>
      </c>
      <c r="AB34" s="162">
        <v>10</v>
      </c>
      <c r="AC34" s="100">
        <f t="shared" si="2"/>
        <v>40</v>
      </c>
      <c r="AD34" s="172">
        <f t="shared" si="3"/>
        <v>4</v>
      </c>
      <c r="AE34" s="160"/>
      <c r="AF34" s="160"/>
      <c r="AG34" s="160"/>
      <c r="AH34" s="22"/>
      <c r="AI34" s="22"/>
      <c r="AJ34" s="22"/>
      <c r="AK34" s="22"/>
      <c r="AL34" s="22"/>
      <c r="AM34" s="100"/>
      <c r="AN34" s="172"/>
      <c r="AO34" s="162"/>
      <c r="AP34" s="20"/>
      <c r="AQ34" s="20"/>
      <c r="AR34" s="20"/>
      <c r="AS34" s="100">
        <v>9</v>
      </c>
      <c r="AT34" s="100">
        <f t="shared" si="4"/>
        <v>0.9</v>
      </c>
      <c r="AU34" s="161">
        <f t="shared" si="5"/>
        <v>8.1166666666666671</v>
      </c>
      <c r="AV34" s="164">
        <v>8</v>
      </c>
      <c r="AW34">
        <f t="shared" si="6"/>
        <v>26</v>
      </c>
    </row>
    <row r="35" spans="1:49" ht="22.5" customHeight="1" thickBot="1">
      <c r="A35" s="143">
        <v>27</v>
      </c>
      <c r="B35" s="146" t="s">
        <v>121</v>
      </c>
      <c r="C35" s="33">
        <v>5</v>
      </c>
      <c r="D35" s="33"/>
      <c r="E35" s="28"/>
      <c r="F35" s="171" t="s">
        <v>4</v>
      </c>
      <c r="G35" s="171" t="s">
        <v>4</v>
      </c>
      <c r="H35" s="171" t="s">
        <v>4</v>
      </c>
      <c r="I35" s="171" t="s">
        <v>4</v>
      </c>
      <c r="J35" s="171" t="s">
        <v>4</v>
      </c>
      <c r="K35" s="171" t="s">
        <v>4</v>
      </c>
      <c r="L35" s="171" t="s">
        <v>4</v>
      </c>
      <c r="M35" s="171" t="s">
        <v>4</v>
      </c>
      <c r="N35" s="171" t="s">
        <v>4</v>
      </c>
      <c r="O35" s="171" t="s">
        <v>4</v>
      </c>
      <c r="P35" s="171" t="s">
        <v>4</v>
      </c>
      <c r="Q35" s="20">
        <f>SUM(G35:P35)</f>
        <v>0</v>
      </c>
      <c r="R35" s="29"/>
      <c r="S35" s="33"/>
      <c r="T35" s="33">
        <v>7</v>
      </c>
      <c r="U35" s="20">
        <v>5.3</v>
      </c>
      <c r="V35" s="20">
        <v>5.8</v>
      </c>
      <c r="W35" s="39">
        <f t="shared" si="0"/>
        <v>18.100000000000001</v>
      </c>
      <c r="X35" s="37">
        <f t="shared" si="1"/>
        <v>3.0166666666666671</v>
      </c>
      <c r="Y35" s="160">
        <v>10</v>
      </c>
      <c r="Z35" s="160">
        <v>10</v>
      </c>
      <c r="AA35" s="160">
        <v>10</v>
      </c>
      <c r="AB35" s="162">
        <v>10</v>
      </c>
      <c r="AC35" s="100">
        <f t="shared" si="2"/>
        <v>40</v>
      </c>
      <c r="AD35" s="172">
        <f t="shared" si="3"/>
        <v>4</v>
      </c>
      <c r="AE35" s="160"/>
      <c r="AF35" s="160"/>
      <c r="AG35" s="160"/>
      <c r="AH35" s="22"/>
      <c r="AI35" s="22"/>
      <c r="AJ35" s="22"/>
      <c r="AK35" s="22"/>
      <c r="AL35" s="22"/>
      <c r="AM35" s="100"/>
      <c r="AN35" s="172"/>
      <c r="AO35" s="162"/>
      <c r="AP35" s="20"/>
      <c r="AQ35" s="20"/>
      <c r="AR35" s="20"/>
      <c r="AS35" s="100">
        <v>9</v>
      </c>
      <c r="AT35" s="100">
        <f t="shared" si="4"/>
        <v>0.9</v>
      </c>
      <c r="AU35" s="161">
        <f t="shared" si="5"/>
        <v>7.9166666666666679</v>
      </c>
      <c r="AV35" s="164">
        <v>8</v>
      </c>
      <c r="AW35">
        <f t="shared" si="6"/>
        <v>27</v>
      </c>
    </row>
    <row r="36" spans="1:49" ht="22.5" customHeight="1" thickBot="1">
      <c r="A36" s="144">
        <v>28</v>
      </c>
      <c r="B36" s="147"/>
      <c r="C36" s="33">
        <v>5</v>
      </c>
      <c r="D36" s="33"/>
      <c r="E36" s="28"/>
      <c r="F36" s="171" t="s">
        <v>4</v>
      </c>
      <c r="G36" s="171" t="s">
        <v>4</v>
      </c>
      <c r="H36" s="171" t="s">
        <v>4</v>
      </c>
      <c r="I36" s="171" t="s">
        <v>4</v>
      </c>
      <c r="J36" s="171" t="s">
        <v>4</v>
      </c>
      <c r="K36" s="171" t="s">
        <v>4</v>
      </c>
      <c r="L36" s="171" t="s">
        <v>4</v>
      </c>
      <c r="M36" s="171" t="s">
        <v>4</v>
      </c>
      <c r="N36" s="171" t="s">
        <v>4</v>
      </c>
      <c r="O36" s="171" t="s">
        <v>4</v>
      </c>
      <c r="P36" s="171" t="s">
        <v>4</v>
      </c>
      <c r="Q36" s="20">
        <f>SUM(G36:P36)</f>
        <v>0</v>
      </c>
      <c r="R36" s="29"/>
      <c r="S36" s="33"/>
      <c r="T36" s="68"/>
      <c r="U36" s="71">
        <v>0</v>
      </c>
      <c r="V36" s="20">
        <v>0</v>
      </c>
      <c r="W36" s="39">
        <f t="shared" si="0"/>
        <v>0</v>
      </c>
      <c r="X36" s="37">
        <f t="shared" si="1"/>
        <v>0</v>
      </c>
      <c r="Y36" s="160">
        <v>0</v>
      </c>
      <c r="Z36" s="160">
        <v>0</v>
      </c>
      <c r="AA36" s="160">
        <v>0</v>
      </c>
      <c r="AB36" s="162">
        <v>0</v>
      </c>
      <c r="AC36" s="100">
        <f t="shared" si="2"/>
        <v>0</v>
      </c>
      <c r="AD36" s="172">
        <f t="shared" ref="AD36" si="7">((AC36)*3/4)</f>
        <v>0</v>
      </c>
      <c r="AE36" s="160"/>
      <c r="AF36" s="160"/>
      <c r="AG36" s="160"/>
      <c r="AH36" s="22"/>
      <c r="AI36" s="22"/>
      <c r="AJ36" s="22"/>
      <c r="AK36" s="22"/>
      <c r="AL36" s="22"/>
      <c r="AM36" s="100"/>
      <c r="AN36" s="172"/>
      <c r="AO36" s="162"/>
      <c r="AP36" s="20"/>
      <c r="AQ36" s="20"/>
      <c r="AR36" s="20"/>
      <c r="AS36" s="100">
        <v>0</v>
      </c>
      <c r="AT36" s="100">
        <f t="shared" si="4"/>
        <v>0</v>
      </c>
      <c r="AU36" s="161">
        <f t="shared" si="5"/>
        <v>0</v>
      </c>
      <c r="AV36" s="164">
        <v>0</v>
      </c>
      <c r="AW36">
        <f t="shared" si="6"/>
        <v>28</v>
      </c>
    </row>
    <row r="37" spans="1:49" ht="18">
      <c r="G37" s="191">
        <v>2</v>
      </c>
      <c r="H37">
        <v>2</v>
      </c>
      <c r="T37" s="38"/>
      <c r="U37" s="25"/>
    </row>
  </sheetData>
  <mergeCells count="21">
    <mergeCell ref="A6:AU6"/>
    <mergeCell ref="A7:A8"/>
    <mergeCell ref="B7:B8"/>
    <mergeCell ref="S7:W7"/>
    <mergeCell ref="X7:X8"/>
    <mergeCell ref="Y7:AC7"/>
    <mergeCell ref="C7:C8"/>
    <mergeCell ref="D7:D8"/>
    <mergeCell ref="G7:K7"/>
    <mergeCell ref="AO7:AR7"/>
    <mergeCell ref="AT7:AT8"/>
    <mergeCell ref="AD7:AD8"/>
    <mergeCell ref="AE7:AH7"/>
    <mergeCell ref="AM7:AM8"/>
    <mergeCell ref="AN7:AN8"/>
    <mergeCell ref="AK7:AL7"/>
    <mergeCell ref="A1:AU1"/>
    <mergeCell ref="A2:AU2"/>
    <mergeCell ref="A3:AU3"/>
    <mergeCell ref="A4:AU4"/>
    <mergeCell ref="A5:AU5"/>
  </mergeCells>
  <pageMargins left="0.19685039370078741" right="0.11811023622047245" top="0.15748031496062992" bottom="0.15748031496062992" header="0.23622047244094491" footer="0.31496062992125984"/>
  <pageSetup paperSize="5" scale="5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U38"/>
  <sheetViews>
    <sheetView workbookViewId="0">
      <selection activeCell="AN10" sqref="AN10"/>
    </sheetView>
  </sheetViews>
  <sheetFormatPr baseColWidth="10" defaultRowHeight="15"/>
  <cols>
    <col min="1" max="1" width="5.140625" style="2" customWidth="1"/>
    <col min="2" max="2" width="38.140625" customWidth="1"/>
    <col min="3" max="3" width="7" hidden="1" customWidth="1"/>
    <col min="4" max="4" width="3.28515625" hidden="1" customWidth="1"/>
    <col min="5" max="5" width="8.7109375" hidden="1" customWidth="1"/>
    <col min="6" max="7" width="6.140625" hidden="1" customWidth="1"/>
    <col min="8" max="10" width="4.5703125" customWidth="1"/>
    <col min="11" max="20" width="4.5703125" style="1" customWidth="1"/>
    <col min="21" max="21" width="8.42578125" style="1" customWidth="1"/>
    <col min="22" max="22" width="6.85546875" customWidth="1"/>
    <col min="23" max="23" width="10.7109375" style="1" customWidth="1"/>
    <col min="24" max="24" width="7.7109375" customWidth="1"/>
    <col min="25" max="25" width="0.42578125" customWidth="1"/>
    <col min="26" max="26" width="9.28515625" customWidth="1"/>
    <col min="27" max="27" width="6.42578125" customWidth="1"/>
    <col min="28" max="30" width="5.28515625" customWidth="1"/>
    <col min="31" max="31" width="7.7109375" customWidth="1"/>
    <col min="32" max="32" width="7.28515625" customWidth="1"/>
    <col min="33" max="36" width="5.28515625" customWidth="1"/>
    <col min="37" max="38" width="5.28515625" hidden="1" customWidth="1"/>
    <col min="39" max="39" width="5.28515625" customWidth="1"/>
    <col min="40" max="40" width="9.7109375" customWidth="1"/>
    <col min="41" max="41" width="5.140625" customWidth="1"/>
    <col min="42" max="43" width="6.28515625" style="2" customWidth="1"/>
    <col min="44" max="44" width="7" style="2" customWidth="1"/>
    <col min="45" max="45" width="6.5703125" style="2" customWidth="1"/>
    <col min="46" max="46" width="7" style="2" hidden="1" customWidth="1"/>
    <col min="47" max="47" width="9.85546875" style="24" customWidth="1"/>
  </cols>
  <sheetData>
    <row r="1" spans="1:47" ht="15.7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</row>
    <row r="2" spans="1:47" ht="18.75">
      <c r="A2" s="204" t="s">
        <v>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</row>
    <row r="3" spans="1:47" ht="16.5" thickBot="1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</row>
    <row r="4" spans="1:47" ht="19.5" thickBot="1">
      <c r="A4" s="205" t="s">
        <v>79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7"/>
    </row>
    <row r="5" spans="1:47" ht="15.75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</row>
    <row r="6" spans="1:47" ht="15.75">
      <c r="A6" s="108"/>
      <c r="B6" s="108"/>
      <c r="C6" s="108"/>
      <c r="D6" s="108"/>
      <c r="E6" s="108"/>
      <c r="F6" s="108"/>
      <c r="G6" s="108"/>
      <c r="H6" s="88"/>
      <c r="I6" s="88"/>
      <c r="J6" s="88"/>
      <c r="K6" s="89"/>
      <c r="L6" s="89"/>
      <c r="M6" s="89"/>
      <c r="N6" s="89"/>
      <c r="O6" s="89"/>
      <c r="P6" s="89"/>
      <c r="Q6" s="79"/>
      <c r="R6" s="78"/>
      <c r="S6" s="78"/>
      <c r="T6" s="78"/>
      <c r="U6" s="79"/>
      <c r="V6" s="8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90"/>
    </row>
    <row r="7" spans="1:47" ht="16.5" customHeight="1">
      <c r="A7" s="211" t="s">
        <v>0</v>
      </c>
      <c r="B7" s="211" t="s">
        <v>20</v>
      </c>
      <c r="C7" s="214" t="s">
        <v>3</v>
      </c>
      <c r="D7" s="106"/>
      <c r="E7" s="212" t="s">
        <v>19</v>
      </c>
      <c r="F7" s="220" t="s">
        <v>80</v>
      </c>
      <c r="G7" s="220"/>
      <c r="H7" s="220"/>
      <c r="I7" s="220"/>
      <c r="J7" s="220"/>
      <c r="K7" s="220"/>
      <c r="L7" s="220"/>
      <c r="M7" s="220"/>
      <c r="N7" s="216" t="s">
        <v>81</v>
      </c>
      <c r="O7" s="217"/>
      <c r="P7" s="217"/>
      <c r="Q7" s="218"/>
      <c r="R7" s="218"/>
      <c r="S7" s="219"/>
      <c r="T7" s="109" t="s">
        <v>45</v>
      </c>
      <c r="U7" s="110"/>
      <c r="V7" s="105" t="s">
        <v>11</v>
      </c>
      <c r="W7" s="214" t="s">
        <v>13</v>
      </c>
      <c r="X7" s="214"/>
      <c r="Y7" s="214"/>
      <c r="Z7" s="214"/>
      <c r="AA7" s="214" t="s">
        <v>11</v>
      </c>
      <c r="AB7" s="214" t="s">
        <v>14</v>
      </c>
      <c r="AC7" s="214"/>
      <c r="AD7" s="214"/>
      <c r="AE7" s="214"/>
      <c r="AF7" s="214" t="s">
        <v>11</v>
      </c>
      <c r="AG7" s="214"/>
      <c r="AH7" s="214"/>
      <c r="AI7" s="214"/>
      <c r="AJ7" s="214"/>
      <c r="AK7" s="105"/>
      <c r="AL7" s="105"/>
      <c r="AM7" s="186"/>
      <c r="AN7" s="214" t="s">
        <v>83</v>
      </c>
      <c r="AO7" s="214" t="s">
        <v>11</v>
      </c>
      <c r="AP7" s="214" t="s">
        <v>15</v>
      </c>
      <c r="AQ7" s="214"/>
      <c r="AR7" s="105"/>
      <c r="AS7" s="214" t="s">
        <v>11</v>
      </c>
      <c r="AT7" s="105" t="s">
        <v>16</v>
      </c>
      <c r="AU7" s="57" t="s">
        <v>16</v>
      </c>
    </row>
    <row r="8" spans="1:47" ht="24" customHeight="1" thickBot="1">
      <c r="A8" s="212"/>
      <c r="B8" s="212"/>
      <c r="C8" s="215"/>
      <c r="D8" s="77"/>
      <c r="E8" s="213"/>
      <c r="F8" s="58"/>
      <c r="G8" s="58"/>
      <c r="H8" s="59">
        <v>11</v>
      </c>
      <c r="I8" s="59">
        <v>18</v>
      </c>
      <c r="J8" s="59">
        <v>19</v>
      </c>
      <c r="K8" s="59">
        <v>25</v>
      </c>
      <c r="L8" s="59">
        <v>26</v>
      </c>
      <c r="M8" s="59"/>
      <c r="N8" s="59">
        <v>8</v>
      </c>
      <c r="O8" s="59">
        <v>9</v>
      </c>
      <c r="P8" s="59">
        <v>16</v>
      </c>
      <c r="Q8" s="59">
        <v>22</v>
      </c>
      <c r="R8" s="59">
        <v>23</v>
      </c>
      <c r="S8" s="59">
        <v>29</v>
      </c>
      <c r="T8" s="59"/>
      <c r="U8" s="60" t="s">
        <v>2</v>
      </c>
      <c r="V8" s="60" t="s">
        <v>12</v>
      </c>
      <c r="W8" s="61" t="s">
        <v>50</v>
      </c>
      <c r="X8" s="61" t="s">
        <v>18</v>
      </c>
      <c r="Y8" s="61"/>
      <c r="Z8" s="60" t="s">
        <v>2</v>
      </c>
      <c r="AA8" s="215"/>
      <c r="AB8" s="174" t="s">
        <v>85</v>
      </c>
      <c r="AC8" s="106"/>
      <c r="AD8" s="60"/>
      <c r="AE8" s="62" t="s">
        <v>2</v>
      </c>
      <c r="AF8" s="215"/>
      <c r="AG8" s="59" t="s">
        <v>82</v>
      </c>
      <c r="AH8" s="59" t="s">
        <v>84</v>
      </c>
      <c r="AI8" s="59"/>
      <c r="AJ8" s="59"/>
      <c r="AK8" s="59"/>
      <c r="AL8" s="59"/>
      <c r="AM8" s="59"/>
      <c r="AN8" s="215"/>
      <c r="AO8" s="215"/>
      <c r="AP8" s="106"/>
      <c r="AQ8" s="106"/>
      <c r="AR8" s="174" t="s">
        <v>83</v>
      </c>
      <c r="AS8" s="215"/>
      <c r="AT8" s="106" t="s">
        <v>17</v>
      </c>
      <c r="AU8" s="63" t="s">
        <v>17</v>
      </c>
    </row>
    <row r="9" spans="1:47" ht="22.5" customHeight="1" thickBot="1">
      <c r="A9" s="142">
        <v>1</v>
      </c>
      <c r="B9" s="145" t="s">
        <v>51</v>
      </c>
      <c r="C9" s="111">
        <v>3</v>
      </c>
      <c r="D9" s="111">
        <v>12</v>
      </c>
      <c r="E9" s="111"/>
      <c r="F9" s="112"/>
      <c r="G9" s="112"/>
      <c r="H9" s="113" t="s">
        <v>4</v>
      </c>
      <c r="I9" s="113" t="s">
        <v>4</v>
      </c>
      <c r="J9" s="113" t="s">
        <v>4</v>
      </c>
      <c r="K9" s="113" t="s">
        <v>4</v>
      </c>
      <c r="L9" s="113" t="s">
        <v>4</v>
      </c>
      <c r="M9" s="113" t="s">
        <v>4</v>
      </c>
      <c r="N9" s="113" t="s">
        <v>4</v>
      </c>
      <c r="O9" s="113" t="s">
        <v>4</v>
      </c>
      <c r="P9" s="113" t="s">
        <v>4</v>
      </c>
      <c r="Q9" s="113" t="s">
        <v>4</v>
      </c>
      <c r="R9" s="113" t="s">
        <v>4</v>
      </c>
      <c r="S9" s="113" t="s">
        <v>4</v>
      </c>
      <c r="T9" s="113" t="s">
        <v>4</v>
      </c>
      <c r="U9" s="114">
        <f>SUM(H9:T9)</f>
        <v>0</v>
      </c>
      <c r="V9" s="115">
        <f>(U9/13)*100</f>
        <v>0</v>
      </c>
      <c r="W9" s="175">
        <v>7.3</v>
      </c>
      <c r="X9" s="176">
        <v>7.3</v>
      </c>
      <c r="Y9" s="114">
        <v>10</v>
      </c>
      <c r="Z9" s="116">
        <f>W9+X9</f>
        <v>14.6</v>
      </c>
      <c r="AA9" s="115">
        <f>Z9/2*0.4</f>
        <v>2.92</v>
      </c>
      <c r="AB9" s="176">
        <v>10</v>
      </c>
      <c r="AC9" s="176">
        <v>10</v>
      </c>
      <c r="AD9" s="176">
        <v>10</v>
      </c>
      <c r="AE9" s="115">
        <f>AB9+AC9+AD9</f>
        <v>30</v>
      </c>
      <c r="AF9" s="115">
        <f>((AE9)*0.3/3 )</f>
        <v>3</v>
      </c>
      <c r="AG9" s="183">
        <v>10</v>
      </c>
      <c r="AH9" s="184">
        <v>10</v>
      </c>
      <c r="AI9" s="184">
        <v>10</v>
      </c>
      <c r="AJ9" s="184">
        <v>10</v>
      </c>
      <c r="AK9" s="184">
        <v>10</v>
      </c>
      <c r="AL9" s="184">
        <v>10</v>
      </c>
      <c r="AM9" s="184">
        <v>9</v>
      </c>
      <c r="AN9" s="115">
        <f>AG9+AH9+AI9+AJ9+AM9</f>
        <v>49</v>
      </c>
      <c r="AO9" s="115">
        <f>((AN9)/5*0.1)</f>
        <v>0.98000000000000009</v>
      </c>
      <c r="AP9" s="183">
        <v>10</v>
      </c>
      <c r="AQ9" s="117"/>
      <c r="AR9" s="115">
        <f>AP9</f>
        <v>10</v>
      </c>
      <c r="AS9" s="115">
        <f>AR9*0.2</f>
        <v>2</v>
      </c>
      <c r="AT9" s="116">
        <f t="shared" ref="AT9:AT38" si="0">AA9+AF9+AO9+AS9</f>
        <v>8.9</v>
      </c>
      <c r="AU9" s="185">
        <f t="shared" ref="AU9:AU38" si="1">(AA9+AF9+AO9+AS9)</f>
        <v>8.9</v>
      </c>
    </row>
    <row r="10" spans="1:47" ht="22.5" customHeight="1" thickBot="1">
      <c r="A10" s="143">
        <v>2</v>
      </c>
      <c r="B10" s="146" t="s">
        <v>52</v>
      </c>
      <c r="C10" s="119">
        <v>1</v>
      </c>
      <c r="D10" s="119">
        <v>10</v>
      </c>
      <c r="E10" s="119"/>
      <c r="F10" s="120"/>
      <c r="G10" s="120"/>
      <c r="H10" s="121" t="s">
        <v>4</v>
      </c>
      <c r="I10" s="121" t="s">
        <v>4</v>
      </c>
      <c r="J10" s="122">
        <v>0</v>
      </c>
      <c r="K10" s="121" t="s">
        <v>4</v>
      </c>
      <c r="L10" s="121" t="s">
        <v>4</v>
      </c>
      <c r="M10" s="121" t="s">
        <v>4</v>
      </c>
      <c r="N10" s="121" t="s">
        <v>4</v>
      </c>
      <c r="O10" s="121" t="s">
        <v>4</v>
      </c>
      <c r="P10" s="121" t="s">
        <v>4</v>
      </c>
      <c r="Q10" s="121" t="s">
        <v>4</v>
      </c>
      <c r="R10" s="121" t="s">
        <v>4</v>
      </c>
      <c r="S10" s="121" t="s">
        <v>4</v>
      </c>
      <c r="T10" s="121" t="s">
        <v>4</v>
      </c>
      <c r="U10" s="123">
        <f>SUM(H10:T10)</f>
        <v>0</v>
      </c>
      <c r="V10" s="124">
        <f t="shared" ref="V10:V38" si="2">(U10/13)*100</f>
        <v>0</v>
      </c>
      <c r="W10" s="177">
        <v>6.6</v>
      </c>
      <c r="X10" s="178">
        <v>6.7</v>
      </c>
      <c r="Y10" s="123">
        <v>0</v>
      </c>
      <c r="Z10" s="116">
        <f t="shared" ref="Z10:Z38" si="3">W10+X10</f>
        <v>13.3</v>
      </c>
      <c r="AA10" s="115">
        <f t="shared" ref="AA10:AA38" si="4">Z10/2*0.4</f>
        <v>2.66</v>
      </c>
      <c r="AB10" s="176">
        <v>10</v>
      </c>
      <c r="AC10" s="176">
        <v>10</v>
      </c>
      <c r="AD10" s="176">
        <v>8</v>
      </c>
      <c r="AE10" s="124">
        <f t="shared" ref="AE10:AE38" si="5">AB10+AC10+AD10</f>
        <v>28</v>
      </c>
      <c r="AF10" s="115">
        <f t="shared" ref="AF10:AF38" si="6">((AE10)*0.3/3 )</f>
        <v>2.8000000000000003</v>
      </c>
      <c r="AG10" s="183">
        <v>10</v>
      </c>
      <c r="AH10" s="184">
        <v>10</v>
      </c>
      <c r="AI10" s="184">
        <v>10</v>
      </c>
      <c r="AJ10" s="184">
        <v>10</v>
      </c>
      <c r="AK10" s="184">
        <v>10</v>
      </c>
      <c r="AL10" s="184">
        <v>10</v>
      </c>
      <c r="AM10" s="184">
        <v>10</v>
      </c>
      <c r="AN10" s="124">
        <f t="shared" ref="AN10:AN38" si="7">AG10+AH10+AI10+AJ10+AM10</f>
        <v>50</v>
      </c>
      <c r="AO10" s="115">
        <f t="shared" ref="AO10:AO38" si="8">((AN10)/5*0.1)</f>
        <v>1</v>
      </c>
      <c r="AP10" s="183">
        <v>10</v>
      </c>
      <c r="AQ10" s="126"/>
      <c r="AR10" s="124">
        <f t="shared" ref="AR10:AR38" si="9">AP10</f>
        <v>10</v>
      </c>
      <c r="AS10" s="115">
        <f t="shared" ref="AS10:AS38" si="10">AR10*0.2</f>
        <v>2</v>
      </c>
      <c r="AT10" s="125">
        <f t="shared" si="0"/>
        <v>8.4600000000000009</v>
      </c>
      <c r="AU10" s="185">
        <f t="shared" si="1"/>
        <v>8.4600000000000009</v>
      </c>
    </row>
    <row r="11" spans="1:47" ht="22.5" customHeight="1" thickBot="1">
      <c r="A11" s="143">
        <v>3</v>
      </c>
      <c r="B11" s="146" t="s">
        <v>53</v>
      </c>
      <c r="C11" s="119">
        <v>6</v>
      </c>
      <c r="D11" s="119">
        <v>8</v>
      </c>
      <c r="E11" s="119"/>
      <c r="F11" s="120"/>
      <c r="G11" s="120"/>
      <c r="H11" s="121" t="s">
        <v>4</v>
      </c>
      <c r="I11" s="121" t="s">
        <v>4</v>
      </c>
      <c r="J11" s="121" t="s">
        <v>4</v>
      </c>
      <c r="K11" s="121" t="s">
        <v>4</v>
      </c>
      <c r="L11" s="121" t="s">
        <v>4</v>
      </c>
      <c r="M11" s="121" t="s">
        <v>4</v>
      </c>
      <c r="N11" s="121" t="s">
        <v>4</v>
      </c>
      <c r="O11" s="121" t="s">
        <v>4</v>
      </c>
      <c r="P11" s="121" t="s">
        <v>4</v>
      </c>
      <c r="Q11" s="121" t="s">
        <v>4</v>
      </c>
      <c r="R11" s="121" t="s">
        <v>4</v>
      </c>
      <c r="S11" s="121" t="s">
        <v>4</v>
      </c>
      <c r="T11" s="121" t="s">
        <v>4</v>
      </c>
      <c r="U11" s="123">
        <f t="shared" ref="U11:U38" si="11">SUM(H11:T11)</f>
        <v>0</v>
      </c>
      <c r="V11" s="124">
        <f t="shared" si="2"/>
        <v>0</v>
      </c>
      <c r="W11" s="179">
        <v>7.3</v>
      </c>
      <c r="X11" s="178">
        <v>5.3</v>
      </c>
      <c r="Y11" s="123">
        <v>0</v>
      </c>
      <c r="Z11" s="116">
        <f t="shared" si="3"/>
        <v>12.6</v>
      </c>
      <c r="AA11" s="115">
        <f t="shared" si="4"/>
        <v>2.52</v>
      </c>
      <c r="AB11" s="176">
        <v>5</v>
      </c>
      <c r="AC11" s="176">
        <v>5</v>
      </c>
      <c r="AD11" s="176">
        <v>9</v>
      </c>
      <c r="AE11" s="124">
        <f t="shared" si="5"/>
        <v>19</v>
      </c>
      <c r="AF11" s="115">
        <f t="shared" si="6"/>
        <v>1.9000000000000001</v>
      </c>
      <c r="AG11" s="183">
        <v>10</v>
      </c>
      <c r="AH11" s="184">
        <v>10</v>
      </c>
      <c r="AI11" s="184">
        <v>10</v>
      </c>
      <c r="AJ11" s="184">
        <v>10</v>
      </c>
      <c r="AK11" s="184">
        <v>10</v>
      </c>
      <c r="AL11" s="184">
        <v>10</v>
      </c>
      <c r="AM11" s="184">
        <v>9</v>
      </c>
      <c r="AN11" s="124">
        <f t="shared" si="7"/>
        <v>49</v>
      </c>
      <c r="AO11" s="115">
        <f t="shared" si="8"/>
        <v>0.98000000000000009</v>
      </c>
      <c r="AP11" s="183">
        <v>10</v>
      </c>
      <c r="AQ11" s="126"/>
      <c r="AR11" s="124">
        <f t="shared" si="9"/>
        <v>10</v>
      </c>
      <c r="AS11" s="115">
        <f t="shared" si="10"/>
        <v>2</v>
      </c>
      <c r="AT11" s="125">
        <f t="shared" si="0"/>
        <v>7.4</v>
      </c>
      <c r="AU11" s="185">
        <f t="shared" si="1"/>
        <v>7.4</v>
      </c>
    </row>
    <row r="12" spans="1:47" ht="22.5" customHeight="1" thickBot="1">
      <c r="A12" s="143">
        <v>4</v>
      </c>
      <c r="B12" s="146" t="s">
        <v>54</v>
      </c>
      <c r="C12" s="119">
        <v>5</v>
      </c>
      <c r="D12" s="119"/>
      <c r="E12" s="119"/>
      <c r="F12" s="120"/>
      <c r="G12" s="120"/>
      <c r="H12" s="121" t="s">
        <v>4</v>
      </c>
      <c r="I12" s="121">
        <v>2</v>
      </c>
      <c r="J12" s="121" t="s">
        <v>4</v>
      </c>
      <c r="K12" s="121" t="s">
        <v>4</v>
      </c>
      <c r="L12" s="121" t="s">
        <v>4</v>
      </c>
      <c r="M12" s="121" t="s">
        <v>4</v>
      </c>
      <c r="N12" s="121" t="s">
        <v>4</v>
      </c>
      <c r="O12" s="121" t="s">
        <v>4</v>
      </c>
      <c r="P12" s="121" t="s">
        <v>4</v>
      </c>
      <c r="Q12" s="121" t="s">
        <v>4</v>
      </c>
      <c r="R12" s="121" t="s">
        <v>4</v>
      </c>
      <c r="S12" s="121" t="s">
        <v>4</v>
      </c>
      <c r="T12" s="121" t="s">
        <v>4</v>
      </c>
      <c r="U12" s="123">
        <f t="shared" si="11"/>
        <v>2</v>
      </c>
      <c r="V12" s="124">
        <f t="shared" si="2"/>
        <v>15.384615384615385</v>
      </c>
      <c r="W12" s="179">
        <v>8</v>
      </c>
      <c r="X12" s="178">
        <v>8.3000000000000007</v>
      </c>
      <c r="Y12" s="123">
        <v>0</v>
      </c>
      <c r="Z12" s="116">
        <f t="shared" si="3"/>
        <v>16.3</v>
      </c>
      <c r="AA12" s="115">
        <f t="shared" si="4"/>
        <v>3.2600000000000002</v>
      </c>
      <c r="AB12" s="176">
        <v>10</v>
      </c>
      <c r="AC12" s="176">
        <v>10</v>
      </c>
      <c r="AD12" s="176">
        <v>8</v>
      </c>
      <c r="AE12" s="124">
        <f t="shared" si="5"/>
        <v>28</v>
      </c>
      <c r="AF12" s="115">
        <f t="shared" si="6"/>
        <v>2.8000000000000003</v>
      </c>
      <c r="AG12" s="183">
        <v>10</v>
      </c>
      <c r="AH12" s="184">
        <v>10</v>
      </c>
      <c r="AI12" s="184">
        <v>10</v>
      </c>
      <c r="AJ12" s="184">
        <v>10</v>
      </c>
      <c r="AK12" s="184">
        <v>10</v>
      </c>
      <c r="AL12" s="184">
        <v>10</v>
      </c>
      <c r="AM12" s="184">
        <v>9</v>
      </c>
      <c r="AN12" s="124">
        <f t="shared" si="7"/>
        <v>49</v>
      </c>
      <c r="AO12" s="115">
        <f t="shared" si="8"/>
        <v>0.98000000000000009</v>
      </c>
      <c r="AP12" s="183">
        <v>10</v>
      </c>
      <c r="AQ12" s="126"/>
      <c r="AR12" s="124">
        <f t="shared" si="9"/>
        <v>10</v>
      </c>
      <c r="AS12" s="115">
        <f t="shared" si="10"/>
        <v>2</v>
      </c>
      <c r="AT12" s="125">
        <f t="shared" si="0"/>
        <v>9.0400000000000009</v>
      </c>
      <c r="AU12" s="185">
        <f t="shared" si="1"/>
        <v>9.0400000000000009</v>
      </c>
    </row>
    <row r="13" spans="1:47" ht="22.5" customHeight="1" thickBot="1">
      <c r="A13" s="143">
        <v>5</v>
      </c>
      <c r="B13" s="146" t="s">
        <v>55</v>
      </c>
      <c r="C13" s="119">
        <v>2</v>
      </c>
      <c r="D13" s="119">
        <v>12</v>
      </c>
      <c r="E13" s="119"/>
      <c r="F13" s="120"/>
      <c r="G13" s="120"/>
      <c r="H13" s="121" t="s">
        <v>4</v>
      </c>
      <c r="I13" s="121" t="s">
        <v>4</v>
      </c>
      <c r="J13" s="121" t="s">
        <v>4</v>
      </c>
      <c r="K13" s="121" t="s">
        <v>4</v>
      </c>
      <c r="L13" s="121" t="s">
        <v>4</v>
      </c>
      <c r="M13" s="121" t="s">
        <v>4</v>
      </c>
      <c r="N13" s="121" t="s">
        <v>4</v>
      </c>
      <c r="O13" s="121" t="s">
        <v>4</v>
      </c>
      <c r="P13" s="121" t="s">
        <v>4</v>
      </c>
      <c r="Q13" s="121" t="s">
        <v>4</v>
      </c>
      <c r="R13" s="121" t="s">
        <v>4</v>
      </c>
      <c r="S13" s="121" t="s">
        <v>4</v>
      </c>
      <c r="T13" s="121" t="s">
        <v>4</v>
      </c>
      <c r="U13" s="123">
        <f t="shared" si="11"/>
        <v>0</v>
      </c>
      <c r="V13" s="124">
        <f t="shared" si="2"/>
        <v>0</v>
      </c>
      <c r="W13" s="179">
        <v>6.3</v>
      </c>
      <c r="X13" s="178">
        <v>7</v>
      </c>
      <c r="Y13" s="123">
        <v>0</v>
      </c>
      <c r="Z13" s="116">
        <f t="shared" si="3"/>
        <v>13.3</v>
      </c>
      <c r="AA13" s="115">
        <f t="shared" si="4"/>
        <v>2.66</v>
      </c>
      <c r="AB13" s="176">
        <v>5</v>
      </c>
      <c r="AC13" s="176">
        <v>5</v>
      </c>
      <c r="AD13" s="176">
        <v>8</v>
      </c>
      <c r="AE13" s="124">
        <f t="shared" si="5"/>
        <v>18</v>
      </c>
      <c r="AF13" s="115">
        <f t="shared" si="6"/>
        <v>1.7999999999999998</v>
      </c>
      <c r="AG13" s="183">
        <v>10</v>
      </c>
      <c r="AH13" s="184">
        <v>10</v>
      </c>
      <c r="AI13" s="184">
        <v>10</v>
      </c>
      <c r="AJ13" s="184">
        <v>10</v>
      </c>
      <c r="AK13" s="184">
        <v>10</v>
      </c>
      <c r="AL13" s="184">
        <v>10</v>
      </c>
      <c r="AM13" s="184">
        <v>10</v>
      </c>
      <c r="AN13" s="124">
        <f t="shared" si="7"/>
        <v>50</v>
      </c>
      <c r="AO13" s="115">
        <f t="shared" si="8"/>
        <v>1</v>
      </c>
      <c r="AP13" s="183">
        <v>10</v>
      </c>
      <c r="AQ13" s="126"/>
      <c r="AR13" s="124">
        <f t="shared" si="9"/>
        <v>10</v>
      </c>
      <c r="AS13" s="115">
        <f t="shared" si="10"/>
        <v>2</v>
      </c>
      <c r="AT13" s="125">
        <f t="shared" si="0"/>
        <v>7.46</v>
      </c>
      <c r="AU13" s="185">
        <f t="shared" si="1"/>
        <v>7.46</v>
      </c>
    </row>
    <row r="14" spans="1:47" ht="22.5" customHeight="1" thickBot="1">
      <c r="A14" s="143">
        <v>6</v>
      </c>
      <c r="B14" s="146" t="s">
        <v>56</v>
      </c>
      <c r="C14" s="119">
        <v>6</v>
      </c>
      <c r="D14" s="119">
        <v>8</v>
      </c>
      <c r="E14" s="119"/>
      <c r="F14" s="120"/>
      <c r="G14" s="120"/>
      <c r="H14" s="121" t="s">
        <v>4</v>
      </c>
      <c r="I14" s="121" t="s">
        <v>4</v>
      </c>
      <c r="J14" s="121" t="s">
        <v>4</v>
      </c>
      <c r="K14" s="121" t="s">
        <v>4</v>
      </c>
      <c r="L14" s="121" t="s">
        <v>4</v>
      </c>
      <c r="M14" s="121" t="s">
        <v>4</v>
      </c>
      <c r="N14" s="121" t="s">
        <v>4</v>
      </c>
      <c r="O14" s="121" t="s">
        <v>4</v>
      </c>
      <c r="P14" s="121" t="s">
        <v>4</v>
      </c>
      <c r="Q14" s="121" t="s">
        <v>4</v>
      </c>
      <c r="R14" s="121" t="s">
        <v>4</v>
      </c>
      <c r="S14" s="121" t="s">
        <v>4</v>
      </c>
      <c r="T14" s="121" t="s">
        <v>4</v>
      </c>
      <c r="U14" s="123">
        <f t="shared" si="11"/>
        <v>0</v>
      </c>
      <c r="V14" s="124">
        <f t="shared" si="2"/>
        <v>0</v>
      </c>
      <c r="W14" s="179">
        <v>8</v>
      </c>
      <c r="X14" s="178">
        <v>7.3</v>
      </c>
      <c r="Y14" s="123">
        <v>0</v>
      </c>
      <c r="Z14" s="116">
        <f t="shared" si="3"/>
        <v>15.3</v>
      </c>
      <c r="AA14" s="115">
        <f t="shared" si="4"/>
        <v>3.0600000000000005</v>
      </c>
      <c r="AB14" s="176">
        <v>10</v>
      </c>
      <c r="AC14" s="176">
        <v>10</v>
      </c>
      <c r="AD14" s="176">
        <v>8</v>
      </c>
      <c r="AE14" s="124">
        <f t="shared" si="5"/>
        <v>28</v>
      </c>
      <c r="AF14" s="115">
        <f t="shared" si="6"/>
        <v>2.8000000000000003</v>
      </c>
      <c r="AG14" s="183">
        <v>10</v>
      </c>
      <c r="AH14" s="184">
        <v>10</v>
      </c>
      <c r="AI14" s="184">
        <v>10</v>
      </c>
      <c r="AJ14" s="184">
        <v>10</v>
      </c>
      <c r="AK14" s="184">
        <v>10</v>
      </c>
      <c r="AL14" s="184">
        <v>10</v>
      </c>
      <c r="AM14" s="184">
        <v>9</v>
      </c>
      <c r="AN14" s="124">
        <f t="shared" si="7"/>
        <v>49</v>
      </c>
      <c r="AO14" s="115">
        <f t="shared" si="8"/>
        <v>0.98000000000000009</v>
      </c>
      <c r="AP14" s="183">
        <v>10</v>
      </c>
      <c r="AQ14" s="126"/>
      <c r="AR14" s="124">
        <f t="shared" si="9"/>
        <v>10</v>
      </c>
      <c r="AS14" s="115">
        <f t="shared" si="10"/>
        <v>2</v>
      </c>
      <c r="AT14" s="125">
        <f t="shared" si="0"/>
        <v>8.8400000000000016</v>
      </c>
      <c r="AU14" s="185">
        <f t="shared" si="1"/>
        <v>8.8400000000000016</v>
      </c>
    </row>
    <row r="15" spans="1:47" ht="22.5" customHeight="1" thickBot="1">
      <c r="A15" s="143">
        <v>7</v>
      </c>
      <c r="B15" s="146" t="s">
        <v>57</v>
      </c>
      <c r="C15" s="119">
        <v>2</v>
      </c>
      <c r="D15" s="119">
        <v>12</v>
      </c>
      <c r="E15" s="119"/>
      <c r="F15" s="120"/>
      <c r="G15" s="120"/>
      <c r="H15" s="121" t="s">
        <v>4</v>
      </c>
      <c r="I15" s="121" t="s">
        <v>4</v>
      </c>
      <c r="J15" s="121" t="s">
        <v>4</v>
      </c>
      <c r="K15" s="121" t="s">
        <v>4</v>
      </c>
      <c r="L15" s="121" t="s">
        <v>4</v>
      </c>
      <c r="M15" s="121" t="s">
        <v>4</v>
      </c>
      <c r="N15" s="121" t="s">
        <v>4</v>
      </c>
      <c r="O15" s="121" t="s">
        <v>4</v>
      </c>
      <c r="P15" s="121" t="s">
        <v>4</v>
      </c>
      <c r="Q15" s="121" t="s">
        <v>4</v>
      </c>
      <c r="R15" s="121" t="s">
        <v>4</v>
      </c>
      <c r="S15" s="121" t="s">
        <v>4</v>
      </c>
      <c r="T15" s="121" t="s">
        <v>4</v>
      </c>
      <c r="U15" s="123">
        <f t="shared" si="11"/>
        <v>0</v>
      </c>
      <c r="V15" s="124">
        <f t="shared" si="2"/>
        <v>0</v>
      </c>
      <c r="W15" s="179">
        <v>8</v>
      </c>
      <c r="X15" s="178">
        <v>8</v>
      </c>
      <c r="Y15" s="123">
        <v>0</v>
      </c>
      <c r="Z15" s="116">
        <f t="shared" si="3"/>
        <v>16</v>
      </c>
      <c r="AA15" s="115">
        <f t="shared" si="4"/>
        <v>3.2</v>
      </c>
      <c r="AB15" s="176">
        <v>10</v>
      </c>
      <c r="AC15" s="176">
        <v>10</v>
      </c>
      <c r="AD15" s="176">
        <v>10</v>
      </c>
      <c r="AE15" s="124">
        <f t="shared" si="5"/>
        <v>30</v>
      </c>
      <c r="AF15" s="115">
        <f t="shared" si="6"/>
        <v>3</v>
      </c>
      <c r="AG15" s="183">
        <v>10</v>
      </c>
      <c r="AH15" s="184">
        <v>10</v>
      </c>
      <c r="AI15" s="184">
        <v>10</v>
      </c>
      <c r="AJ15" s="184">
        <v>10</v>
      </c>
      <c r="AK15" s="184">
        <v>10</v>
      </c>
      <c r="AL15" s="184">
        <v>10</v>
      </c>
      <c r="AM15" s="184">
        <v>9</v>
      </c>
      <c r="AN15" s="124">
        <f t="shared" si="7"/>
        <v>49</v>
      </c>
      <c r="AO15" s="115">
        <f t="shared" si="8"/>
        <v>0.98000000000000009</v>
      </c>
      <c r="AP15" s="183">
        <v>10</v>
      </c>
      <c r="AQ15" s="126"/>
      <c r="AR15" s="124">
        <f t="shared" si="9"/>
        <v>10</v>
      </c>
      <c r="AS15" s="115">
        <f t="shared" si="10"/>
        <v>2</v>
      </c>
      <c r="AT15" s="125">
        <f t="shared" si="0"/>
        <v>9.18</v>
      </c>
      <c r="AU15" s="185">
        <f t="shared" si="1"/>
        <v>9.18</v>
      </c>
    </row>
    <row r="16" spans="1:47" ht="22.5" customHeight="1" thickBot="1">
      <c r="A16" s="143">
        <v>8</v>
      </c>
      <c r="B16" s="146" t="s">
        <v>58</v>
      </c>
      <c r="C16" s="119">
        <v>1</v>
      </c>
      <c r="D16" s="119"/>
      <c r="E16" s="119"/>
      <c r="F16" s="120"/>
      <c r="G16" s="120"/>
      <c r="H16" s="121" t="s">
        <v>4</v>
      </c>
      <c r="I16" s="121" t="s">
        <v>4</v>
      </c>
      <c r="J16" s="121" t="s">
        <v>4</v>
      </c>
      <c r="K16" s="121" t="s">
        <v>4</v>
      </c>
      <c r="L16" s="121" t="s">
        <v>4</v>
      </c>
      <c r="M16" s="121" t="s">
        <v>4</v>
      </c>
      <c r="N16" s="121" t="s">
        <v>4</v>
      </c>
      <c r="O16" s="121" t="s">
        <v>4</v>
      </c>
      <c r="P16" s="121" t="s">
        <v>4</v>
      </c>
      <c r="Q16" s="121" t="s">
        <v>4</v>
      </c>
      <c r="R16" s="121" t="s">
        <v>4</v>
      </c>
      <c r="S16" s="121" t="s">
        <v>4</v>
      </c>
      <c r="T16" s="121" t="s">
        <v>4</v>
      </c>
      <c r="U16" s="123">
        <f t="shared" si="11"/>
        <v>0</v>
      </c>
      <c r="V16" s="124">
        <f t="shared" si="2"/>
        <v>0</v>
      </c>
      <c r="W16" s="179">
        <v>7</v>
      </c>
      <c r="X16" s="178">
        <v>7.3</v>
      </c>
      <c r="Y16" s="123">
        <v>0</v>
      </c>
      <c r="Z16" s="116">
        <f t="shared" si="3"/>
        <v>14.3</v>
      </c>
      <c r="AA16" s="115">
        <f t="shared" si="4"/>
        <v>2.8600000000000003</v>
      </c>
      <c r="AB16" s="176">
        <v>0</v>
      </c>
      <c r="AC16" s="176">
        <v>0</v>
      </c>
      <c r="AD16" s="176">
        <v>7</v>
      </c>
      <c r="AE16" s="124">
        <f t="shared" si="5"/>
        <v>7</v>
      </c>
      <c r="AF16" s="115">
        <f t="shared" si="6"/>
        <v>0.70000000000000007</v>
      </c>
      <c r="AG16" s="183">
        <v>10</v>
      </c>
      <c r="AH16" s="184">
        <v>10</v>
      </c>
      <c r="AI16" s="184">
        <v>10</v>
      </c>
      <c r="AJ16" s="184">
        <v>10</v>
      </c>
      <c r="AK16" s="184">
        <v>10</v>
      </c>
      <c r="AL16" s="184">
        <v>10</v>
      </c>
      <c r="AM16" s="184">
        <v>9</v>
      </c>
      <c r="AN16" s="124">
        <f t="shared" si="7"/>
        <v>49</v>
      </c>
      <c r="AO16" s="115">
        <f t="shared" si="8"/>
        <v>0.98000000000000009</v>
      </c>
      <c r="AP16" s="183">
        <v>10</v>
      </c>
      <c r="AQ16" s="126"/>
      <c r="AR16" s="124">
        <f t="shared" si="9"/>
        <v>10</v>
      </c>
      <c r="AS16" s="115">
        <f t="shared" si="10"/>
        <v>2</v>
      </c>
      <c r="AT16" s="125">
        <f t="shared" si="0"/>
        <v>6.5400000000000009</v>
      </c>
      <c r="AU16" s="185">
        <f t="shared" si="1"/>
        <v>6.5400000000000009</v>
      </c>
    </row>
    <row r="17" spans="1:47" ht="22.5" customHeight="1" thickBot="1">
      <c r="A17" s="143">
        <v>9</v>
      </c>
      <c r="B17" s="146" t="s">
        <v>59</v>
      </c>
      <c r="C17" s="119">
        <v>5</v>
      </c>
      <c r="D17" s="119"/>
      <c r="E17" s="119"/>
      <c r="F17" s="120"/>
      <c r="G17" s="120"/>
      <c r="H17" s="121" t="s">
        <v>4</v>
      </c>
      <c r="I17" s="121">
        <v>1</v>
      </c>
      <c r="J17" s="121" t="s">
        <v>4</v>
      </c>
      <c r="K17" s="121" t="s">
        <v>4</v>
      </c>
      <c r="L17" s="121" t="s">
        <v>4</v>
      </c>
      <c r="M17" s="121" t="s">
        <v>4</v>
      </c>
      <c r="N17" s="121" t="s">
        <v>4</v>
      </c>
      <c r="O17" s="121" t="s">
        <v>4</v>
      </c>
      <c r="P17" s="121" t="s">
        <v>4</v>
      </c>
      <c r="Q17" s="121" t="s">
        <v>4</v>
      </c>
      <c r="R17" s="121" t="s">
        <v>4</v>
      </c>
      <c r="S17" s="121" t="s">
        <v>4</v>
      </c>
      <c r="T17" s="121" t="s">
        <v>4</v>
      </c>
      <c r="U17" s="123">
        <f t="shared" si="11"/>
        <v>1</v>
      </c>
      <c r="V17" s="124">
        <f t="shared" si="2"/>
        <v>7.6923076923076925</v>
      </c>
      <c r="W17" s="179">
        <v>8.3000000000000007</v>
      </c>
      <c r="X17" s="178">
        <v>7.7</v>
      </c>
      <c r="Y17" s="123">
        <v>0</v>
      </c>
      <c r="Z17" s="116">
        <f t="shared" si="3"/>
        <v>16</v>
      </c>
      <c r="AA17" s="115">
        <f t="shared" si="4"/>
        <v>3.2</v>
      </c>
      <c r="AB17" s="176">
        <v>10</v>
      </c>
      <c r="AC17" s="176">
        <v>10</v>
      </c>
      <c r="AD17" s="176">
        <v>8</v>
      </c>
      <c r="AE17" s="124">
        <f t="shared" si="5"/>
        <v>28</v>
      </c>
      <c r="AF17" s="115">
        <f t="shared" si="6"/>
        <v>2.8000000000000003</v>
      </c>
      <c r="AG17" s="183">
        <v>10</v>
      </c>
      <c r="AH17" s="184">
        <v>10</v>
      </c>
      <c r="AI17" s="184">
        <v>10</v>
      </c>
      <c r="AJ17" s="184">
        <v>10</v>
      </c>
      <c r="AK17" s="184">
        <v>10</v>
      </c>
      <c r="AL17" s="184">
        <v>10</v>
      </c>
      <c r="AM17" s="184">
        <v>10</v>
      </c>
      <c r="AN17" s="124">
        <f t="shared" si="7"/>
        <v>50</v>
      </c>
      <c r="AO17" s="115">
        <f t="shared" si="8"/>
        <v>1</v>
      </c>
      <c r="AP17" s="183">
        <v>10</v>
      </c>
      <c r="AQ17" s="126"/>
      <c r="AR17" s="124">
        <f t="shared" si="9"/>
        <v>10</v>
      </c>
      <c r="AS17" s="115">
        <f t="shared" si="10"/>
        <v>2</v>
      </c>
      <c r="AT17" s="125">
        <f t="shared" si="0"/>
        <v>9</v>
      </c>
      <c r="AU17" s="185">
        <f t="shared" si="1"/>
        <v>9</v>
      </c>
    </row>
    <row r="18" spans="1:47" ht="22.5" customHeight="1" thickBot="1">
      <c r="A18" s="143">
        <v>10</v>
      </c>
      <c r="B18" s="146" t="s">
        <v>60</v>
      </c>
      <c r="C18" s="119">
        <v>4</v>
      </c>
      <c r="D18" s="119">
        <v>9</v>
      </c>
      <c r="E18" s="119"/>
      <c r="F18" s="120"/>
      <c r="G18" s="120"/>
      <c r="H18" s="121" t="s">
        <v>4</v>
      </c>
      <c r="I18" s="121" t="s">
        <v>4</v>
      </c>
      <c r="J18" s="121" t="s">
        <v>4</v>
      </c>
      <c r="K18" s="121" t="s">
        <v>4</v>
      </c>
      <c r="L18" s="121" t="s">
        <v>4</v>
      </c>
      <c r="M18" s="121" t="s">
        <v>4</v>
      </c>
      <c r="N18" s="121">
        <v>2</v>
      </c>
      <c r="O18" s="121" t="s">
        <v>4</v>
      </c>
      <c r="P18" s="121" t="s">
        <v>4</v>
      </c>
      <c r="Q18" s="121" t="s">
        <v>4</v>
      </c>
      <c r="R18" s="121" t="s">
        <v>4</v>
      </c>
      <c r="S18" s="121" t="s">
        <v>4</v>
      </c>
      <c r="T18" s="121" t="s">
        <v>4</v>
      </c>
      <c r="U18" s="123">
        <f t="shared" si="11"/>
        <v>2</v>
      </c>
      <c r="V18" s="124">
        <f t="shared" si="2"/>
        <v>15.384615384615385</v>
      </c>
      <c r="W18" s="179">
        <v>6.6</v>
      </c>
      <c r="X18" s="178">
        <v>7.3</v>
      </c>
      <c r="Y18" s="123">
        <v>0</v>
      </c>
      <c r="Z18" s="116">
        <f t="shared" si="3"/>
        <v>13.899999999999999</v>
      </c>
      <c r="AA18" s="115">
        <f t="shared" si="4"/>
        <v>2.78</v>
      </c>
      <c r="AB18" s="176">
        <v>0</v>
      </c>
      <c r="AC18" s="176">
        <v>0</v>
      </c>
      <c r="AD18" s="176">
        <v>0</v>
      </c>
      <c r="AE18" s="124">
        <f t="shared" si="5"/>
        <v>0</v>
      </c>
      <c r="AF18" s="115">
        <f t="shared" si="6"/>
        <v>0</v>
      </c>
      <c r="AG18" s="183">
        <v>10</v>
      </c>
      <c r="AH18" s="184">
        <v>10</v>
      </c>
      <c r="AI18" s="184">
        <v>10</v>
      </c>
      <c r="AJ18" s="184">
        <v>10</v>
      </c>
      <c r="AK18" s="184">
        <v>10</v>
      </c>
      <c r="AL18" s="184">
        <v>10</v>
      </c>
      <c r="AM18" s="184">
        <v>9</v>
      </c>
      <c r="AN18" s="124">
        <f t="shared" si="7"/>
        <v>49</v>
      </c>
      <c r="AO18" s="115">
        <f t="shared" si="8"/>
        <v>0.98000000000000009</v>
      </c>
      <c r="AP18" s="183">
        <v>10</v>
      </c>
      <c r="AQ18" s="126"/>
      <c r="AR18" s="124">
        <f t="shared" si="9"/>
        <v>10</v>
      </c>
      <c r="AS18" s="115">
        <f t="shared" si="10"/>
        <v>2</v>
      </c>
      <c r="AT18" s="125">
        <f t="shared" si="0"/>
        <v>5.76</v>
      </c>
      <c r="AU18" s="185">
        <f t="shared" si="1"/>
        <v>5.76</v>
      </c>
    </row>
    <row r="19" spans="1:47" ht="22.5" customHeight="1" thickBot="1">
      <c r="A19" s="143">
        <v>11</v>
      </c>
      <c r="B19" s="146" t="s">
        <v>61</v>
      </c>
      <c r="C19" s="119">
        <v>2</v>
      </c>
      <c r="D19" s="119">
        <v>12</v>
      </c>
      <c r="E19" s="119"/>
      <c r="F19" s="120"/>
      <c r="G19" s="120"/>
      <c r="H19" s="121" t="s">
        <v>4</v>
      </c>
      <c r="I19" s="121" t="s">
        <v>4</v>
      </c>
      <c r="J19" s="121" t="s">
        <v>4</v>
      </c>
      <c r="K19" s="121" t="s">
        <v>4</v>
      </c>
      <c r="L19" s="121" t="s">
        <v>4</v>
      </c>
      <c r="M19" s="121" t="s">
        <v>4</v>
      </c>
      <c r="N19" s="121">
        <v>2</v>
      </c>
      <c r="O19" s="121" t="s">
        <v>4</v>
      </c>
      <c r="P19" s="121" t="s">
        <v>4</v>
      </c>
      <c r="Q19" s="121" t="s">
        <v>4</v>
      </c>
      <c r="R19" s="121" t="s">
        <v>4</v>
      </c>
      <c r="S19" s="121" t="s">
        <v>4</v>
      </c>
      <c r="T19" s="121" t="s">
        <v>4</v>
      </c>
      <c r="U19" s="123">
        <f t="shared" si="11"/>
        <v>2</v>
      </c>
      <c r="V19" s="124">
        <f t="shared" si="2"/>
        <v>15.384615384615385</v>
      </c>
      <c r="W19" s="179">
        <v>7</v>
      </c>
      <c r="X19" s="178">
        <v>6.3</v>
      </c>
      <c r="Y19" s="123">
        <v>0</v>
      </c>
      <c r="Z19" s="116">
        <f t="shared" si="3"/>
        <v>13.3</v>
      </c>
      <c r="AA19" s="115">
        <f t="shared" si="4"/>
        <v>2.66</v>
      </c>
      <c r="AB19" s="176">
        <v>5</v>
      </c>
      <c r="AC19" s="176">
        <v>5</v>
      </c>
      <c r="AD19" s="176">
        <v>6</v>
      </c>
      <c r="AE19" s="124">
        <f t="shared" si="5"/>
        <v>16</v>
      </c>
      <c r="AF19" s="115">
        <f t="shared" si="6"/>
        <v>1.5999999999999999</v>
      </c>
      <c r="AG19" s="183">
        <v>0</v>
      </c>
      <c r="AH19" s="184">
        <v>0</v>
      </c>
      <c r="AI19" s="184">
        <v>10</v>
      </c>
      <c r="AJ19" s="184">
        <v>10</v>
      </c>
      <c r="AK19" s="184">
        <v>10</v>
      </c>
      <c r="AL19" s="184">
        <v>10</v>
      </c>
      <c r="AM19" s="184">
        <v>8</v>
      </c>
      <c r="AN19" s="124">
        <f t="shared" si="7"/>
        <v>28</v>
      </c>
      <c r="AO19" s="115">
        <f t="shared" si="8"/>
        <v>0.55999999999999994</v>
      </c>
      <c r="AP19" s="183">
        <v>10</v>
      </c>
      <c r="AQ19" s="126"/>
      <c r="AR19" s="124">
        <f t="shared" si="9"/>
        <v>10</v>
      </c>
      <c r="AS19" s="115">
        <f t="shared" si="10"/>
        <v>2</v>
      </c>
      <c r="AT19" s="125">
        <f t="shared" si="0"/>
        <v>6.8199999999999994</v>
      </c>
      <c r="AU19" s="185">
        <f t="shared" si="1"/>
        <v>6.8199999999999994</v>
      </c>
    </row>
    <row r="20" spans="1:47" ht="22.5" customHeight="1" thickBot="1">
      <c r="A20" s="143">
        <v>12</v>
      </c>
      <c r="B20" s="146" t="s">
        <v>62</v>
      </c>
      <c r="C20" s="119">
        <v>4</v>
      </c>
      <c r="D20" s="119">
        <v>9</v>
      </c>
      <c r="E20" s="119"/>
      <c r="F20" s="120"/>
      <c r="G20" s="120"/>
      <c r="H20" s="121" t="s">
        <v>4</v>
      </c>
      <c r="I20" s="121" t="s">
        <v>4</v>
      </c>
      <c r="J20" s="121" t="s">
        <v>4</v>
      </c>
      <c r="K20" s="121" t="s">
        <v>4</v>
      </c>
      <c r="L20" s="121" t="s">
        <v>4</v>
      </c>
      <c r="M20" s="121" t="s">
        <v>4</v>
      </c>
      <c r="N20" s="121" t="s">
        <v>4</v>
      </c>
      <c r="O20" s="121" t="s">
        <v>4</v>
      </c>
      <c r="P20" s="121" t="s">
        <v>4</v>
      </c>
      <c r="Q20" s="121" t="s">
        <v>4</v>
      </c>
      <c r="R20" s="121" t="s">
        <v>4</v>
      </c>
      <c r="S20" s="121" t="s">
        <v>4</v>
      </c>
      <c r="T20" s="121" t="s">
        <v>4</v>
      </c>
      <c r="U20" s="123">
        <f t="shared" si="11"/>
        <v>0</v>
      </c>
      <c r="V20" s="124">
        <f t="shared" si="2"/>
        <v>0</v>
      </c>
      <c r="W20" s="179">
        <v>5.6</v>
      </c>
      <c r="X20" s="178">
        <v>8.3000000000000007</v>
      </c>
      <c r="Y20" s="123">
        <v>0</v>
      </c>
      <c r="Z20" s="116">
        <f t="shared" si="3"/>
        <v>13.9</v>
      </c>
      <c r="AA20" s="115">
        <f t="shared" si="4"/>
        <v>2.7800000000000002</v>
      </c>
      <c r="AB20" s="176">
        <v>10</v>
      </c>
      <c r="AC20" s="176">
        <v>10</v>
      </c>
      <c r="AD20" s="176">
        <v>10</v>
      </c>
      <c r="AE20" s="124">
        <f t="shared" si="5"/>
        <v>30</v>
      </c>
      <c r="AF20" s="115">
        <f t="shared" si="6"/>
        <v>3</v>
      </c>
      <c r="AG20" s="183">
        <v>10</v>
      </c>
      <c r="AH20" s="184">
        <v>10</v>
      </c>
      <c r="AI20" s="184">
        <v>10</v>
      </c>
      <c r="AJ20" s="184">
        <v>10</v>
      </c>
      <c r="AK20" s="184">
        <v>10</v>
      </c>
      <c r="AL20" s="184">
        <v>10</v>
      </c>
      <c r="AM20" s="184">
        <v>10</v>
      </c>
      <c r="AN20" s="124">
        <f t="shared" si="7"/>
        <v>50</v>
      </c>
      <c r="AO20" s="115">
        <f t="shared" si="8"/>
        <v>1</v>
      </c>
      <c r="AP20" s="183">
        <v>10</v>
      </c>
      <c r="AQ20" s="126"/>
      <c r="AR20" s="124">
        <f t="shared" si="9"/>
        <v>10</v>
      </c>
      <c r="AS20" s="115">
        <f t="shared" si="10"/>
        <v>2</v>
      </c>
      <c r="AT20" s="125">
        <f t="shared" si="0"/>
        <v>8.7800000000000011</v>
      </c>
      <c r="AU20" s="185">
        <f t="shared" si="1"/>
        <v>8.7800000000000011</v>
      </c>
    </row>
    <row r="21" spans="1:47" ht="22.5" customHeight="1" thickBot="1">
      <c r="A21" s="143">
        <v>13</v>
      </c>
      <c r="B21" s="146" t="s">
        <v>63</v>
      </c>
      <c r="C21" s="119">
        <v>5</v>
      </c>
      <c r="D21" s="119"/>
      <c r="E21" s="119"/>
      <c r="F21" s="120"/>
      <c r="G21" s="120"/>
      <c r="H21" s="121" t="s">
        <v>4</v>
      </c>
      <c r="I21" s="121">
        <v>2</v>
      </c>
      <c r="J21" s="121" t="s">
        <v>4</v>
      </c>
      <c r="K21" s="121" t="s">
        <v>4</v>
      </c>
      <c r="L21" s="121" t="s">
        <v>4</v>
      </c>
      <c r="M21" s="121" t="s">
        <v>4</v>
      </c>
      <c r="N21" s="121">
        <v>2</v>
      </c>
      <c r="O21" s="121" t="s">
        <v>4</v>
      </c>
      <c r="P21" s="121" t="s">
        <v>4</v>
      </c>
      <c r="Q21" s="121" t="s">
        <v>4</v>
      </c>
      <c r="R21" s="121" t="s">
        <v>4</v>
      </c>
      <c r="S21" s="121" t="s">
        <v>4</v>
      </c>
      <c r="T21" s="121" t="s">
        <v>4</v>
      </c>
      <c r="U21" s="123">
        <f t="shared" si="11"/>
        <v>4</v>
      </c>
      <c r="V21" s="124">
        <f t="shared" si="2"/>
        <v>30.76923076923077</v>
      </c>
      <c r="W21" s="179">
        <v>7</v>
      </c>
      <c r="X21" s="178">
        <v>7.7</v>
      </c>
      <c r="Y21" s="123">
        <v>0</v>
      </c>
      <c r="Z21" s="116">
        <f t="shared" si="3"/>
        <v>14.7</v>
      </c>
      <c r="AA21" s="115">
        <f t="shared" si="4"/>
        <v>2.94</v>
      </c>
      <c r="AB21" s="176">
        <v>0</v>
      </c>
      <c r="AC21" s="176">
        <v>0</v>
      </c>
      <c r="AD21" s="176">
        <v>10</v>
      </c>
      <c r="AE21" s="124">
        <f t="shared" si="5"/>
        <v>10</v>
      </c>
      <c r="AF21" s="115">
        <f t="shared" si="6"/>
        <v>1</v>
      </c>
      <c r="AG21" s="183">
        <v>10</v>
      </c>
      <c r="AH21" s="184">
        <v>10</v>
      </c>
      <c r="AI21" s="184">
        <v>10</v>
      </c>
      <c r="AJ21" s="184">
        <v>10</v>
      </c>
      <c r="AK21" s="184">
        <v>10</v>
      </c>
      <c r="AL21" s="184">
        <v>10</v>
      </c>
      <c r="AM21" s="184">
        <v>9</v>
      </c>
      <c r="AN21" s="124">
        <f t="shared" si="7"/>
        <v>49</v>
      </c>
      <c r="AO21" s="115">
        <f t="shared" si="8"/>
        <v>0.98000000000000009</v>
      </c>
      <c r="AP21" s="183">
        <v>10</v>
      </c>
      <c r="AQ21" s="126"/>
      <c r="AR21" s="124">
        <f t="shared" si="9"/>
        <v>10</v>
      </c>
      <c r="AS21" s="115">
        <f t="shared" si="10"/>
        <v>2</v>
      </c>
      <c r="AT21" s="125">
        <f t="shared" si="0"/>
        <v>6.92</v>
      </c>
      <c r="AU21" s="185">
        <f t="shared" si="1"/>
        <v>6.92</v>
      </c>
    </row>
    <row r="22" spans="1:47" ht="22.5" customHeight="1" thickBot="1">
      <c r="A22" s="143">
        <v>14</v>
      </c>
      <c r="B22" s="146" t="s">
        <v>64</v>
      </c>
      <c r="C22" s="119">
        <v>1</v>
      </c>
      <c r="D22" s="119"/>
      <c r="E22" s="119"/>
      <c r="F22" s="120"/>
      <c r="G22" s="120"/>
      <c r="H22" s="121" t="s">
        <v>4</v>
      </c>
      <c r="I22" s="121" t="s">
        <v>4</v>
      </c>
      <c r="J22" s="121" t="s">
        <v>4</v>
      </c>
      <c r="K22" s="121" t="s">
        <v>4</v>
      </c>
      <c r="L22" s="121" t="s">
        <v>4</v>
      </c>
      <c r="M22" s="121" t="s">
        <v>4</v>
      </c>
      <c r="N22" s="121">
        <v>1</v>
      </c>
      <c r="O22" s="121" t="s">
        <v>4</v>
      </c>
      <c r="P22" s="121" t="s">
        <v>4</v>
      </c>
      <c r="Q22" s="121" t="s">
        <v>4</v>
      </c>
      <c r="R22" s="121" t="s">
        <v>4</v>
      </c>
      <c r="S22" s="121" t="s">
        <v>4</v>
      </c>
      <c r="T22" s="121" t="s">
        <v>4</v>
      </c>
      <c r="U22" s="123">
        <f t="shared" si="11"/>
        <v>1</v>
      </c>
      <c r="V22" s="124">
        <f t="shared" si="2"/>
        <v>7.6923076923076925</v>
      </c>
      <c r="W22" s="179">
        <v>5.3</v>
      </c>
      <c r="X22" s="178">
        <v>6.7</v>
      </c>
      <c r="Y22" s="123">
        <v>0</v>
      </c>
      <c r="Z22" s="116">
        <f t="shared" si="3"/>
        <v>12</v>
      </c>
      <c r="AA22" s="115">
        <f t="shared" si="4"/>
        <v>2.4000000000000004</v>
      </c>
      <c r="AB22" s="176">
        <v>5</v>
      </c>
      <c r="AC22" s="176">
        <v>5</v>
      </c>
      <c r="AD22" s="176">
        <v>10</v>
      </c>
      <c r="AE22" s="124">
        <f t="shared" si="5"/>
        <v>20</v>
      </c>
      <c r="AF22" s="115">
        <f t="shared" si="6"/>
        <v>2</v>
      </c>
      <c r="AG22" s="183">
        <v>10</v>
      </c>
      <c r="AH22" s="184">
        <v>10</v>
      </c>
      <c r="AI22" s="184">
        <v>10</v>
      </c>
      <c r="AJ22" s="184">
        <v>10</v>
      </c>
      <c r="AK22" s="184">
        <v>10</v>
      </c>
      <c r="AL22" s="184">
        <v>10</v>
      </c>
      <c r="AM22" s="184">
        <v>10</v>
      </c>
      <c r="AN22" s="124">
        <f t="shared" si="7"/>
        <v>50</v>
      </c>
      <c r="AO22" s="115">
        <f t="shared" si="8"/>
        <v>1</v>
      </c>
      <c r="AP22" s="183">
        <v>10</v>
      </c>
      <c r="AQ22" s="126"/>
      <c r="AR22" s="124">
        <f t="shared" si="9"/>
        <v>10</v>
      </c>
      <c r="AS22" s="115">
        <f t="shared" si="10"/>
        <v>2</v>
      </c>
      <c r="AT22" s="125">
        <f t="shared" si="0"/>
        <v>7.4</v>
      </c>
      <c r="AU22" s="185">
        <f t="shared" si="1"/>
        <v>7.4</v>
      </c>
    </row>
    <row r="23" spans="1:47" ht="22.5" customHeight="1" thickBot="1">
      <c r="A23" s="143">
        <v>15</v>
      </c>
      <c r="B23" s="146" t="s">
        <v>65</v>
      </c>
      <c r="C23" s="119">
        <v>4</v>
      </c>
      <c r="D23" s="119">
        <v>9</v>
      </c>
      <c r="E23" s="119"/>
      <c r="F23" s="120"/>
      <c r="G23" s="120"/>
      <c r="H23" s="121" t="s">
        <v>4</v>
      </c>
      <c r="I23" s="121" t="s">
        <v>4</v>
      </c>
      <c r="J23" s="121" t="s">
        <v>4</v>
      </c>
      <c r="K23" s="121" t="s">
        <v>4</v>
      </c>
      <c r="L23" s="121" t="s">
        <v>4</v>
      </c>
      <c r="M23" s="121" t="s">
        <v>4</v>
      </c>
      <c r="N23" s="121" t="s">
        <v>4</v>
      </c>
      <c r="O23" s="121" t="s">
        <v>4</v>
      </c>
      <c r="P23" s="121" t="s">
        <v>4</v>
      </c>
      <c r="Q23" s="121" t="s">
        <v>4</v>
      </c>
      <c r="R23" s="121" t="s">
        <v>4</v>
      </c>
      <c r="S23" s="121" t="s">
        <v>4</v>
      </c>
      <c r="T23" s="121" t="s">
        <v>4</v>
      </c>
      <c r="U23" s="123">
        <f t="shared" si="11"/>
        <v>0</v>
      </c>
      <c r="V23" s="124">
        <f t="shared" si="2"/>
        <v>0</v>
      </c>
      <c r="W23" s="179">
        <v>5.3</v>
      </c>
      <c r="X23" s="178">
        <v>7</v>
      </c>
      <c r="Y23" s="123">
        <v>0</v>
      </c>
      <c r="Z23" s="116">
        <f t="shared" si="3"/>
        <v>12.3</v>
      </c>
      <c r="AA23" s="115">
        <f t="shared" si="4"/>
        <v>2.4600000000000004</v>
      </c>
      <c r="AB23" s="176">
        <v>10</v>
      </c>
      <c r="AC23" s="176">
        <v>10</v>
      </c>
      <c r="AD23" s="176">
        <v>9</v>
      </c>
      <c r="AE23" s="124">
        <f t="shared" si="5"/>
        <v>29</v>
      </c>
      <c r="AF23" s="115">
        <f t="shared" si="6"/>
        <v>2.9</v>
      </c>
      <c r="AG23" s="183">
        <v>10</v>
      </c>
      <c r="AH23" s="184">
        <v>10</v>
      </c>
      <c r="AI23" s="184">
        <v>10</v>
      </c>
      <c r="AJ23" s="184">
        <v>10</v>
      </c>
      <c r="AK23" s="184">
        <v>10</v>
      </c>
      <c r="AL23" s="184">
        <v>10</v>
      </c>
      <c r="AM23" s="184">
        <v>9</v>
      </c>
      <c r="AN23" s="124">
        <f t="shared" si="7"/>
        <v>49</v>
      </c>
      <c r="AO23" s="115">
        <f t="shared" si="8"/>
        <v>0.98000000000000009</v>
      </c>
      <c r="AP23" s="183">
        <v>10</v>
      </c>
      <c r="AQ23" s="126"/>
      <c r="AR23" s="124">
        <f t="shared" si="9"/>
        <v>10</v>
      </c>
      <c r="AS23" s="115">
        <f t="shared" si="10"/>
        <v>2</v>
      </c>
      <c r="AT23" s="125">
        <f t="shared" si="0"/>
        <v>8.34</v>
      </c>
      <c r="AU23" s="185">
        <f t="shared" si="1"/>
        <v>8.34</v>
      </c>
    </row>
    <row r="24" spans="1:47" ht="22.5" customHeight="1" thickBot="1">
      <c r="A24" s="143">
        <v>16</v>
      </c>
      <c r="B24" s="146" t="s">
        <v>66</v>
      </c>
      <c r="C24" s="119">
        <v>4</v>
      </c>
      <c r="D24" s="119">
        <v>9</v>
      </c>
      <c r="E24" s="119"/>
      <c r="F24" s="120"/>
      <c r="G24" s="120"/>
      <c r="H24" s="121" t="s">
        <v>4</v>
      </c>
      <c r="I24" s="121" t="s">
        <v>4</v>
      </c>
      <c r="J24" s="121" t="s">
        <v>4</v>
      </c>
      <c r="K24" s="121" t="s">
        <v>4</v>
      </c>
      <c r="L24" s="121" t="s">
        <v>4</v>
      </c>
      <c r="M24" s="121" t="s">
        <v>4</v>
      </c>
      <c r="N24" s="121" t="s">
        <v>4</v>
      </c>
      <c r="O24" s="121" t="s">
        <v>4</v>
      </c>
      <c r="P24" s="121" t="s">
        <v>4</v>
      </c>
      <c r="Q24" s="121" t="s">
        <v>4</v>
      </c>
      <c r="R24" s="121" t="s">
        <v>4</v>
      </c>
      <c r="S24" s="121" t="s">
        <v>4</v>
      </c>
      <c r="T24" s="121" t="s">
        <v>4</v>
      </c>
      <c r="U24" s="123">
        <f t="shared" si="11"/>
        <v>0</v>
      </c>
      <c r="V24" s="124">
        <f t="shared" si="2"/>
        <v>0</v>
      </c>
      <c r="W24" s="179">
        <v>6.3</v>
      </c>
      <c r="X24" s="178">
        <v>6.7</v>
      </c>
      <c r="Y24" s="123">
        <v>0</v>
      </c>
      <c r="Z24" s="116">
        <f t="shared" si="3"/>
        <v>13</v>
      </c>
      <c r="AA24" s="115">
        <f t="shared" si="4"/>
        <v>2.6</v>
      </c>
      <c r="AB24" s="176">
        <v>10</v>
      </c>
      <c r="AC24" s="176">
        <v>10</v>
      </c>
      <c r="AD24" s="176">
        <v>10</v>
      </c>
      <c r="AE24" s="124">
        <f t="shared" si="5"/>
        <v>30</v>
      </c>
      <c r="AF24" s="115">
        <f t="shared" si="6"/>
        <v>3</v>
      </c>
      <c r="AG24" s="183">
        <v>10</v>
      </c>
      <c r="AH24" s="184">
        <v>10</v>
      </c>
      <c r="AI24" s="184">
        <v>10</v>
      </c>
      <c r="AJ24" s="184">
        <v>10</v>
      </c>
      <c r="AK24" s="184">
        <v>10</v>
      </c>
      <c r="AL24" s="184">
        <v>10</v>
      </c>
      <c r="AM24" s="184">
        <v>10</v>
      </c>
      <c r="AN24" s="124">
        <f t="shared" si="7"/>
        <v>50</v>
      </c>
      <c r="AO24" s="115">
        <f t="shared" si="8"/>
        <v>1</v>
      </c>
      <c r="AP24" s="183">
        <v>10</v>
      </c>
      <c r="AQ24" s="126"/>
      <c r="AR24" s="124">
        <f t="shared" si="9"/>
        <v>10</v>
      </c>
      <c r="AS24" s="115">
        <f t="shared" si="10"/>
        <v>2</v>
      </c>
      <c r="AT24" s="125">
        <f t="shared" si="0"/>
        <v>8.6</v>
      </c>
      <c r="AU24" s="185">
        <f t="shared" si="1"/>
        <v>8.6</v>
      </c>
    </row>
    <row r="25" spans="1:47" ht="22.5" customHeight="1" thickBot="1">
      <c r="A25" s="143">
        <v>17</v>
      </c>
      <c r="B25" s="146" t="s">
        <v>67</v>
      </c>
      <c r="C25" s="119">
        <v>6</v>
      </c>
      <c r="D25" s="119">
        <v>10</v>
      </c>
      <c r="E25" s="119"/>
      <c r="F25" s="120"/>
      <c r="G25" s="120"/>
      <c r="H25" s="121" t="s">
        <v>4</v>
      </c>
      <c r="I25" s="121" t="s">
        <v>4</v>
      </c>
      <c r="J25" s="121" t="s">
        <v>4</v>
      </c>
      <c r="K25" s="121" t="s">
        <v>4</v>
      </c>
      <c r="L25" s="121" t="s">
        <v>4</v>
      </c>
      <c r="M25" s="121" t="s">
        <v>4</v>
      </c>
      <c r="N25" s="121">
        <v>1</v>
      </c>
      <c r="O25" s="121" t="s">
        <v>4</v>
      </c>
      <c r="P25" s="121" t="s">
        <v>4</v>
      </c>
      <c r="Q25" s="121" t="s">
        <v>4</v>
      </c>
      <c r="R25" s="121" t="s">
        <v>4</v>
      </c>
      <c r="S25" s="121" t="s">
        <v>4</v>
      </c>
      <c r="T25" s="121" t="s">
        <v>4</v>
      </c>
      <c r="U25" s="123">
        <f t="shared" si="11"/>
        <v>1</v>
      </c>
      <c r="V25" s="124">
        <f t="shared" si="2"/>
        <v>7.6923076923076925</v>
      </c>
      <c r="W25" s="179">
        <v>6</v>
      </c>
      <c r="X25" s="178">
        <v>6</v>
      </c>
      <c r="Y25" s="123">
        <v>0</v>
      </c>
      <c r="Z25" s="116">
        <f t="shared" si="3"/>
        <v>12</v>
      </c>
      <c r="AA25" s="115">
        <f t="shared" si="4"/>
        <v>2.4000000000000004</v>
      </c>
      <c r="AB25" s="176">
        <v>5</v>
      </c>
      <c r="AC25" s="176">
        <v>5</v>
      </c>
      <c r="AD25" s="176">
        <v>8</v>
      </c>
      <c r="AE25" s="124">
        <f t="shared" si="5"/>
        <v>18</v>
      </c>
      <c r="AF25" s="115">
        <f t="shared" si="6"/>
        <v>1.7999999999999998</v>
      </c>
      <c r="AG25" s="183">
        <v>10</v>
      </c>
      <c r="AH25" s="184">
        <v>10</v>
      </c>
      <c r="AI25" s="184">
        <v>10</v>
      </c>
      <c r="AJ25" s="184">
        <v>10</v>
      </c>
      <c r="AK25" s="184">
        <v>10</v>
      </c>
      <c r="AL25" s="184">
        <v>10</v>
      </c>
      <c r="AM25" s="184">
        <v>10</v>
      </c>
      <c r="AN25" s="124">
        <f t="shared" si="7"/>
        <v>50</v>
      </c>
      <c r="AO25" s="115">
        <f t="shared" si="8"/>
        <v>1</v>
      </c>
      <c r="AP25" s="183">
        <v>10</v>
      </c>
      <c r="AQ25" s="126"/>
      <c r="AR25" s="124">
        <f t="shared" si="9"/>
        <v>10</v>
      </c>
      <c r="AS25" s="115">
        <f t="shared" si="10"/>
        <v>2</v>
      </c>
      <c r="AT25" s="125">
        <f t="shared" si="0"/>
        <v>7.2</v>
      </c>
      <c r="AU25" s="185">
        <f t="shared" si="1"/>
        <v>7.2</v>
      </c>
    </row>
    <row r="26" spans="1:47" ht="22.5" customHeight="1" thickBot="1">
      <c r="A26" s="143">
        <v>18</v>
      </c>
      <c r="B26" s="146" t="s">
        <v>68</v>
      </c>
      <c r="C26" s="119">
        <v>2</v>
      </c>
      <c r="D26" s="119">
        <v>10</v>
      </c>
      <c r="E26" s="119"/>
      <c r="F26" s="120"/>
      <c r="G26" s="120"/>
      <c r="H26" s="121" t="s">
        <v>4</v>
      </c>
      <c r="I26" s="121" t="s">
        <v>4</v>
      </c>
      <c r="J26" s="122">
        <v>0</v>
      </c>
      <c r="K26" s="121" t="s">
        <v>4</v>
      </c>
      <c r="L26" s="121" t="s">
        <v>4</v>
      </c>
      <c r="M26" s="121" t="s">
        <v>4</v>
      </c>
      <c r="N26" s="121">
        <v>1</v>
      </c>
      <c r="O26" s="121" t="s">
        <v>4</v>
      </c>
      <c r="P26" s="121" t="s">
        <v>4</v>
      </c>
      <c r="Q26" s="121" t="s">
        <v>4</v>
      </c>
      <c r="R26" s="121" t="s">
        <v>4</v>
      </c>
      <c r="S26" s="121" t="s">
        <v>4</v>
      </c>
      <c r="T26" s="121" t="s">
        <v>4</v>
      </c>
      <c r="U26" s="123">
        <f t="shared" si="11"/>
        <v>1</v>
      </c>
      <c r="V26" s="124">
        <f t="shared" si="2"/>
        <v>7.6923076923076925</v>
      </c>
      <c r="W26" s="179">
        <v>6.6</v>
      </c>
      <c r="X26" s="178">
        <v>7</v>
      </c>
      <c r="Y26" s="123">
        <v>0</v>
      </c>
      <c r="Z26" s="116">
        <f t="shared" si="3"/>
        <v>13.6</v>
      </c>
      <c r="AA26" s="115">
        <f t="shared" si="4"/>
        <v>2.72</v>
      </c>
      <c r="AB26" s="176">
        <v>5</v>
      </c>
      <c r="AC26" s="176">
        <v>5</v>
      </c>
      <c r="AD26" s="176">
        <v>8</v>
      </c>
      <c r="AE26" s="124">
        <f t="shared" si="5"/>
        <v>18</v>
      </c>
      <c r="AF26" s="115">
        <f t="shared" si="6"/>
        <v>1.7999999999999998</v>
      </c>
      <c r="AG26" s="183">
        <v>10</v>
      </c>
      <c r="AH26" s="184">
        <v>10</v>
      </c>
      <c r="AI26" s="184">
        <v>10</v>
      </c>
      <c r="AJ26" s="184">
        <v>10</v>
      </c>
      <c r="AK26" s="184">
        <v>10</v>
      </c>
      <c r="AL26" s="184">
        <v>10</v>
      </c>
      <c r="AM26" s="184">
        <v>9</v>
      </c>
      <c r="AN26" s="124">
        <f t="shared" si="7"/>
        <v>49</v>
      </c>
      <c r="AO26" s="115">
        <f t="shared" si="8"/>
        <v>0.98000000000000009</v>
      </c>
      <c r="AP26" s="183">
        <v>10</v>
      </c>
      <c r="AQ26" s="126"/>
      <c r="AR26" s="124">
        <f t="shared" si="9"/>
        <v>10</v>
      </c>
      <c r="AS26" s="115">
        <f t="shared" si="10"/>
        <v>2</v>
      </c>
      <c r="AT26" s="125">
        <f t="shared" si="0"/>
        <v>7.5</v>
      </c>
      <c r="AU26" s="185">
        <f t="shared" si="1"/>
        <v>7.5</v>
      </c>
    </row>
    <row r="27" spans="1:47" ht="22.5" customHeight="1" thickBot="1">
      <c r="A27" s="143">
        <v>19</v>
      </c>
      <c r="B27" s="146" t="s">
        <v>69</v>
      </c>
      <c r="C27" s="119">
        <v>6</v>
      </c>
      <c r="D27" s="119">
        <v>8</v>
      </c>
      <c r="E27" s="119"/>
      <c r="F27" s="120"/>
      <c r="G27" s="120"/>
      <c r="H27" s="121" t="s">
        <v>4</v>
      </c>
      <c r="I27" s="121" t="s">
        <v>4</v>
      </c>
      <c r="J27" s="121" t="s">
        <v>4</v>
      </c>
      <c r="K27" s="121" t="s">
        <v>4</v>
      </c>
      <c r="L27" s="121" t="s">
        <v>4</v>
      </c>
      <c r="M27" s="121" t="s">
        <v>4</v>
      </c>
      <c r="N27" s="121">
        <v>1</v>
      </c>
      <c r="O27" s="121" t="s">
        <v>4</v>
      </c>
      <c r="P27" s="121" t="s">
        <v>4</v>
      </c>
      <c r="Q27" s="121" t="s">
        <v>4</v>
      </c>
      <c r="R27" s="121" t="s">
        <v>4</v>
      </c>
      <c r="S27" s="121" t="s">
        <v>4</v>
      </c>
      <c r="T27" s="121" t="s">
        <v>4</v>
      </c>
      <c r="U27" s="123">
        <f t="shared" si="11"/>
        <v>1</v>
      </c>
      <c r="V27" s="124">
        <f t="shared" si="2"/>
        <v>7.6923076923076925</v>
      </c>
      <c r="W27" s="179">
        <v>6</v>
      </c>
      <c r="X27" s="178">
        <v>7</v>
      </c>
      <c r="Y27" s="123">
        <v>0</v>
      </c>
      <c r="Z27" s="116">
        <f t="shared" si="3"/>
        <v>13</v>
      </c>
      <c r="AA27" s="115">
        <f t="shared" si="4"/>
        <v>2.6</v>
      </c>
      <c r="AB27" s="176">
        <v>10</v>
      </c>
      <c r="AC27" s="176">
        <v>10</v>
      </c>
      <c r="AD27" s="176">
        <v>9</v>
      </c>
      <c r="AE27" s="124">
        <f t="shared" si="5"/>
        <v>29</v>
      </c>
      <c r="AF27" s="115">
        <f t="shared" si="6"/>
        <v>2.9</v>
      </c>
      <c r="AG27" s="183">
        <v>10</v>
      </c>
      <c r="AH27" s="184">
        <v>10</v>
      </c>
      <c r="AI27" s="184">
        <v>10</v>
      </c>
      <c r="AJ27" s="184">
        <v>10</v>
      </c>
      <c r="AK27" s="184">
        <v>10</v>
      </c>
      <c r="AL27" s="184">
        <v>10</v>
      </c>
      <c r="AM27" s="184">
        <v>10</v>
      </c>
      <c r="AN27" s="124">
        <f t="shared" si="7"/>
        <v>50</v>
      </c>
      <c r="AO27" s="115">
        <f t="shared" si="8"/>
        <v>1</v>
      </c>
      <c r="AP27" s="183">
        <v>10</v>
      </c>
      <c r="AQ27" s="126"/>
      <c r="AR27" s="124">
        <f t="shared" si="9"/>
        <v>10</v>
      </c>
      <c r="AS27" s="115">
        <f t="shared" si="10"/>
        <v>2</v>
      </c>
      <c r="AT27" s="125">
        <f t="shared" si="0"/>
        <v>8.5</v>
      </c>
      <c r="AU27" s="185">
        <f t="shared" si="1"/>
        <v>8.5</v>
      </c>
    </row>
    <row r="28" spans="1:47" ht="22.5" customHeight="1" thickBot="1">
      <c r="A28" s="143">
        <v>20</v>
      </c>
      <c r="B28" s="146" t="s">
        <v>70</v>
      </c>
      <c r="C28" s="119">
        <v>1</v>
      </c>
      <c r="D28" s="119"/>
      <c r="E28" s="119"/>
      <c r="F28" s="120"/>
      <c r="G28" s="120"/>
      <c r="H28" s="121" t="s">
        <v>4</v>
      </c>
      <c r="I28" s="121" t="s">
        <v>4</v>
      </c>
      <c r="J28" s="121" t="s">
        <v>4</v>
      </c>
      <c r="K28" s="121" t="s">
        <v>4</v>
      </c>
      <c r="L28" s="121" t="s">
        <v>4</v>
      </c>
      <c r="M28" s="121" t="s">
        <v>4</v>
      </c>
      <c r="N28" s="121">
        <v>1</v>
      </c>
      <c r="O28" s="121" t="s">
        <v>4</v>
      </c>
      <c r="P28" s="121" t="s">
        <v>4</v>
      </c>
      <c r="Q28" s="121" t="s">
        <v>4</v>
      </c>
      <c r="R28" s="121" t="s">
        <v>4</v>
      </c>
      <c r="S28" s="121" t="s">
        <v>4</v>
      </c>
      <c r="T28" s="121" t="s">
        <v>4</v>
      </c>
      <c r="U28" s="123">
        <f t="shared" si="11"/>
        <v>1</v>
      </c>
      <c r="V28" s="124">
        <f t="shared" si="2"/>
        <v>7.6923076923076925</v>
      </c>
      <c r="W28" s="179">
        <v>8.3000000000000007</v>
      </c>
      <c r="X28" s="178">
        <v>8.3000000000000007</v>
      </c>
      <c r="Y28" s="123">
        <v>0</v>
      </c>
      <c r="Z28" s="116">
        <f t="shared" si="3"/>
        <v>16.600000000000001</v>
      </c>
      <c r="AA28" s="115">
        <f t="shared" si="4"/>
        <v>3.3200000000000003</v>
      </c>
      <c r="AB28" s="176">
        <v>10</v>
      </c>
      <c r="AC28" s="176">
        <v>10</v>
      </c>
      <c r="AD28" s="176">
        <v>8</v>
      </c>
      <c r="AE28" s="124">
        <f t="shared" si="5"/>
        <v>28</v>
      </c>
      <c r="AF28" s="115">
        <f t="shared" si="6"/>
        <v>2.8000000000000003</v>
      </c>
      <c r="AG28" s="183">
        <v>10</v>
      </c>
      <c r="AH28" s="184">
        <v>10</v>
      </c>
      <c r="AI28" s="184">
        <v>10</v>
      </c>
      <c r="AJ28" s="184">
        <v>10</v>
      </c>
      <c r="AK28" s="184">
        <v>10</v>
      </c>
      <c r="AL28" s="184">
        <v>10</v>
      </c>
      <c r="AM28" s="184">
        <v>10</v>
      </c>
      <c r="AN28" s="124">
        <f t="shared" si="7"/>
        <v>50</v>
      </c>
      <c r="AO28" s="115">
        <f t="shared" si="8"/>
        <v>1</v>
      </c>
      <c r="AP28" s="183">
        <v>10</v>
      </c>
      <c r="AQ28" s="126"/>
      <c r="AR28" s="124">
        <f t="shared" si="9"/>
        <v>10</v>
      </c>
      <c r="AS28" s="115">
        <f t="shared" si="10"/>
        <v>2</v>
      </c>
      <c r="AT28" s="125">
        <f t="shared" si="0"/>
        <v>9.120000000000001</v>
      </c>
      <c r="AU28" s="185">
        <f t="shared" si="1"/>
        <v>9.120000000000001</v>
      </c>
    </row>
    <row r="29" spans="1:47" ht="22.5" customHeight="1" thickBot="1">
      <c r="A29" s="143">
        <v>21</v>
      </c>
      <c r="B29" s="146" t="s">
        <v>71</v>
      </c>
      <c r="C29" s="119">
        <v>3</v>
      </c>
      <c r="D29" s="119">
        <v>6</v>
      </c>
      <c r="E29" s="119"/>
      <c r="F29" s="120"/>
      <c r="G29" s="120"/>
      <c r="H29" s="121" t="s">
        <v>4</v>
      </c>
      <c r="I29" s="121" t="s">
        <v>4</v>
      </c>
      <c r="J29" s="121" t="s">
        <v>4</v>
      </c>
      <c r="K29" s="121" t="s">
        <v>4</v>
      </c>
      <c r="L29" s="121" t="s">
        <v>4</v>
      </c>
      <c r="M29" s="121" t="s">
        <v>4</v>
      </c>
      <c r="N29" s="121">
        <v>1</v>
      </c>
      <c r="O29" s="121" t="s">
        <v>4</v>
      </c>
      <c r="P29" s="121" t="s">
        <v>4</v>
      </c>
      <c r="Q29" s="121" t="s">
        <v>4</v>
      </c>
      <c r="R29" s="121" t="s">
        <v>4</v>
      </c>
      <c r="S29" s="121" t="s">
        <v>4</v>
      </c>
      <c r="T29" s="121" t="s">
        <v>4</v>
      </c>
      <c r="U29" s="123">
        <f t="shared" si="11"/>
        <v>1</v>
      </c>
      <c r="V29" s="124">
        <f t="shared" si="2"/>
        <v>7.6923076923076925</v>
      </c>
      <c r="W29" s="179">
        <v>6</v>
      </c>
      <c r="X29" s="178">
        <v>7</v>
      </c>
      <c r="Y29" s="123">
        <v>0</v>
      </c>
      <c r="Z29" s="116">
        <f t="shared" si="3"/>
        <v>13</v>
      </c>
      <c r="AA29" s="115">
        <f t="shared" si="4"/>
        <v>2.6</v>
      </c>
      <c r="AB29" s="176">
        <v>10</v>
      </c>
      <c r="AC29" s="176">
        <v>10</v>
      </c>
      <c r="AD29" s="176">
        <v>8</v>
      </c>
      <c r="AE29" s="124">
        <f t="shared" si="5"/>
        <v>28</v>
      </c>
      <c r="AF29" s="115">
        <f t="shared" si="6"/>
        <v>2.8000000000000003</v>
      </c>
      <c r="AG29" s="183">
        <v>10</v>
      </c>
      <c r="AH29" s="184">
        <v>10</v>
      </c>
      <c r="AI29" s="184">
        <v>10</v>
      </c>
      <c r="AJ29" s="184">
        <v>10</v>
      </c>
      <c r="AK29" s="184">
        <v>10</v>
      </c>
      <c r="AL29" s="184">
        <v>10</v>
      </c>
      <c r="AM29" s="184">
        <v>10</v>
      </c>
      <c r="AN29" s="124">
        <f t="shared" si="7"/>
        <v>50</v>
      </c>
      <c r="AO29" s="115">
        <f t="shared" si="8"/>
        <v>1</v>
      </c>
      <c r="AP29" s="183">
        <v>10</v>
      </c>
      <c r="AQ29" s="126"/>
      <c r="AR29" s="124">
        <f t="shared" si="9"/>
        <v>10</v>
      </c>
      <c r="AS29" s="115">
        <f t="shared" si="10"/>
        <v>2</v>
      </c>
      <c r="AT29" s="125">
        <f t="shared" si="0"/>
        <v>8.4</v>
      </c>
      <c r="AU29" s="185">
        <f t="shared" si="1"/>
        <v>8.4</v>
      </c>
    </row>
    <row r="30" spans="1:47" ht="22.5" customHeight="1" thickBot="1">
      <c r="A30" s="143">
        <v>22</v>
      </c>
      <c r="B30" s="146" t="s">
        <v>72</v>
      </c>
      <c r="C30" s="119">
        <v>3</v>
      </c>
      <c r="D30" s="119">
        <v>8</v>
      </c>
      <c r="E30" s="119"/>
      <c r="F30" s="120"/>
      <c r="G30" s="120"/>
      <c r="H30" s="121" t="s">
        <v>4</v>
      </c>
      <c r="I30" s="121" t="s">
        <v>4</v>
      </c>
      <c r="J30" s="121" t="s">
        <v>4</v>
      </c>
      <c r="K30" s="121" t="s">
        <v>4</v>
      </c>
      <c r="L30" s="121" t="s">
        <v>4</v>
      </c>
      <c r="M30" s="121" t="s">
        <v>4</v>
      </c>
      <c r="N30" s="121">
        <v>1</v>
      </c>
      <c r="O30" s="121" t="s">
        <v>4</v>
      </c>
      <c r="P30" s="121" t="s">
        <v>4</v>
      </c>
      <c r="Q30" s="121" t="s">
        <v>4</v>
      </c>
      <c r="R30" s="121" t="s">
        <v>4</v>
      </c>
      <c r="S30" s="121" t="s">
        <v>4</v>
      </c>
      <c r="T30" s="121" t="s">
        <v>4</v>
      </c>
      <c r="U30" s="123">
        <f t="shared" si="11"/>
        <v>1</v>
      </c>
      <c r="V30" s="124">
        <f t="shared" si="2"/>
        <v>7.6923076923076925</v>
      </c>
      <c r="W30" s="179">
        <v>7.6</v>
      </c>
      <c r="X30" s="178">
        <v>8.6999999999999993</v>
      </c>
      <c r="Y30" s="123">
        <v>0</v>
      </c>
      <c r="Z30" s="116">
        <f t="shared" si="3"/>
        <v>16.299999999999997</v>
      </c>
      <c r="AA30" s="115">
        <f t="shared" si="4"/>
        <v>3.26</v>
      </c>
      <c r="AB30" s="176">
        <v>10</v>
      </c>
      <c r="AC30" s="176">
        <v>10</v>
      </c>
      <c r="AD30" s="176">
        <v>10</v>
      </c>
      <c r="AE30" s="124">
        <f t="shared" si="5"/>
        <v>30</v>
      </c>
      <c r="AF30" s="115">
        <f t="shared" si="6"/>
        <v>3</v>
      </c>
      <c r="AG30" s="183">
        <v>10</v>
      </c>
      <c r="AH30" s="184">
        <v>10</v>
      </c>
      <c r="AI30" s="184">
        <v>10</v>
      </c>
      <c r="AJ30" s="184">
        <v>10</v>
      </c>
      <c r="AK30" s="184">
        <v>10</v>
      </c>
      <c r="AL30" s="184">
        <v>10</v>
      </c>
      <c r="AM30" s="184">
        <v>10</v>
      </c>
      <c r="AN30" s="124">
        <f t="shared" si="7"/>
        <v>50</v>
      </c>
      <c r="AO30" s="115">
        <f t="shared" si="8"/>
        <v>1</v>
      </c>
      <c r="AP30" s="183">
        <v>10</v>
      </c>
      <c r="AQ30" s="126"/>
      <c r="AR30" s="124">
        <f t="shared" si="9"/>
        <v>10</v>
      </c>
      <c r="AS30" s="115">
        <f t="shared" si="10"/>
        <v>2</v>
      </c>
      <c r="AT30" s="125">
        <f t="shared" si="0"/>
        <v>9.26</v>
      </c>
      <c r="AU30" s="185">
        <f t="shared" si="1"/>
        <v>9.26</v>
      </c>
    </row>
    <row r="31" spans="1:47" ht="22.5" customHeight="1" thickBot="1">
      <c r="A31" s="143">
        <v>23</v>
      </c>
      <c r="B31" s="146" t="s">
        <v>73</v>
      </c>
      <c r="C31" s="119">
        <v>2</v>
      </c>
      <c r="D31" s="119">
        <v>12</v>
      </c>
      <c r="E31" s="119"/>
      <c r="F31" s="120"/>
      <c r="G31" s="120"/>
      <c r="H31" s="121" t="s">
        <v>4</v>
      </c>
      <c r="I31" s="121" t="s">
        <v>4</v>
      </c>
      <c r="J31" s="121" t="s">
        <v>4</v>
      </c>
      <c r="K31" s="121" t="s">
        <v>4</v>
      </c>
      <c r="L31" s="121" t="s">
        <v>4</v>
      </c>
      <c r="M31" s="121" t="s">
        <v>4</v>
      </c>
      <c r="N31" s="121">
        <v>1</v>
      </c>
      <c r="O31" s="121" t="s">
        <v>4</v>
      </c>
      <c r="P31" s="121" t="s">
        <v>4</v>
      </c>
      <c r="Q31" s="121" t="s">
        <v>4</v>
      </c>
      <c r="R31" s="121" t="s">
        <v>4</v>
      </c>
      <c r="S31" s="121" t="s">
        <v>4</v>
      </c>
      <c r="T31" s="121" t="s">
        <v>4</v>
      </c>
      <c r="U31" s="123">
        <f t="shared" si="11"/>
        <v>1</v>
      </c>
      <c r="V31" s="124">
        <f t="shared" si="2"/>
        <v>7.6923076923076925</v>
      </c>
      <c r="W31" s="179">
        <v>7.3</v>
      </c>
      <c r="X31" s="178">
        <v>6.3</v>
      </c>
      <c r="Y31" s="123">
        <v>0</v>
      </c>
      <c r="Z31" s="116">
        <f t="shared" si="3"/>
        <v>13.6</v>
      </c>
      <c r="AA31" s="115">
        <f t="shared" si="4"/>
        <v>2.72</v>
      </c>
      <c r="AB31" s="176">
        <v>10</v>
      </c>
      <c r="AC31" s="176">
        <v>10</v>
      </c>
      <c r="AD31" s="176">
        <v>9</v>
      </c>
      <c r="AE31" s="124">
        <f t="shared" si="5"/>
        <v>29</v>
      </c>
      <c r="AF31" s="115">
        <f t="shared" si="6"/>
        <v>2.9</v>
      </c>
      <c r="AG31" s="183">
        <v>10</v>
      </c>
      <c r="AH31" s="184">
        <v>10</v>
      </c>
      <c r="AI31" s="184">
        <v>10</v>
      </c>
      <c r="AJ31" s="184">
        <v>10</v>
      </c>
      <c r="AK31" s="184">
        <v>10</v>
      </c>
      <c r="AL31" s="184">
        <v>10</v>
      </c>
      <c r="AM31" s="184">
        <v>9</v>
      </c>
      <c r="AN31" s="124">
        <f t="shared" si="7"/>
        <v>49</v>
      </c>
      <c r="AO31" s="115">
        <f t="shared" si="8"/>
        <v>0.98000000000000009</v>
      </c>
      <c r="AP31" s="183">
        <v>10</v>
      </c>
      <c r="AQ31" s="126"/>
      <c r="AR31" s="124">
        <f t="shared" si="9"/>
        <v>10</v>
      </c>
      <c r="AS31" s="115">
        <f t="shared" si="10"/>
        <v>2</v>
      </c>
      <c r="AT31" s="125">
        <f t="shared" si="0"/>
        <v>8.6000000000000014</v>
      </c>
      <c r="AU31" s="185">
        <f t="shared" si="1"/>
        <v>8.6000000000000014</v>
      </c>
    </row>
    <row r="32" spans="1:47" ht="22.5" customHeight="1" thickBot="1">
      <c r="A32" s="143">
        <v>24</v>
      </c>
      <c r="B32" s="146" t="s">
        <v>74</v>
      </c>
      <c r="C32" s="119">
        <v>1</v>
      </c>
      <c r="D32" s="119">
        <v>6</v>
      </c>
      <c r="E32" s="119"/>
      <c r="F32" s="120"/>
      <c r="G32" s="120"/>
      <c r="H32" s="121" t="s">
        <v>4</v>
      </c>
      <c r="I32" s="121" t="s">
        <v>4</v>
      </c>
      <c r="J32" s="121" t="s">
        <v>4</v>
      </c>
      <c r="K32" s="121" t="s">
        <v>4</v>
      </c>
      <c r="L32" s="121" t="s">
        <v>4</v>
      </c>
      <c r="M32" s="121" t="s">
        <v>4</v>
      </c>
      <c r="N32" s="121" t="s">
        <v>4</v>
      </c>
      <c r="O32" s="121" t="s">
        <v>4</v>
      </c>
      <c r="P32" s="121" t="s">
        <v>4</v>
      </c>
      <c r="Q32" s="121" t="s">
        <v>4</v>
      </c>
      <c r="R32" s="121" t="s">
        <v>4</v>
      </c>
      <c r="S32" s="121" t="s">
        <v>4</v>
      </c>
      <c r="T32" s="121" t="s">
        <v>4</v>
      </c>
      <c r="U32" s="123">
        <f t="shared" si="11"/>
        <v>0</v>
      </c>
      <c r="V32" s="124">
        <f t="shared" si="2"/>
        <v>0</v>
      </c>
      <c r="W32" s="179">
        <v>7</v>
      </c>
      <c r="X32" s="178">
        <v>6.3</v>
      </c>
      <c r="Y32" s="123">
        <v>0</v>
      </c>
      <c r="Z32" s="116">
        <f t="shared" si="3"/>
        <v>13.3</v>
      </c>
      <c r="AA32" s="115">
        <f t="shared" si="4"/>
        <v>2.66</v>
      </c>
      <c r="AB32" s="176">
        <v>10</v>
      </c>
      <c r="AC32" s="176">
        <v>10</v>
      </c>
      <c r="AD32" s="176">
        <v>9</v>
      </c>
      <c r="AE32" s="124">
        <f t="shared" si="5"/>
        <v>29</v>
      </c>
      <c r="AF32" s="115">
        <f t="shared" si="6"/>
        <v>2.9</v>
      </c>
      <c r="AG32" s="183">
        <v>10</v>
      </c>
      <c r="AH32" s="184">
        <v>10</v>
      </c>
      <c r="AI32" s="184">
        <v>10</v>
      </c>
      <c r="AJ32" s="184">
        <v>10</v>
      </c>
      <c r="AK32" s="184">
        <v>10</v>
      </c>
      <c r="AL32" s="184">
        <v>10</v>
      </c>
      <c r="AM32" s="184">
        <v>10</v>
      </c>
      <c r="AN32" s="124">
        <f t="shared" si="7"/>
        <v>50</v>
      </c>
      <c r="AO32" s="115">
        <f t="shared" si="8"/>
        <v>1</v>
      </c>
      <c r="AP32" s="183">
        <v>10</v>
      </c>
      <c r="AQ32" s="126"/>
      <c r="AR32" s="124">
        <f t="shared" si="9"/>
        <v>10</v>
      </c>
      <c r="AS32" s="115">
        <f t="shared" si="10"/>
        <v>2</v>
      </c>
      <c r="AT32" s="125">
        <f t="shared" si="0"/>
        <v>8.56</v>
      </c>
      <c r="AU32" s="185">
        <f t="shared" si="1"/>
        <v>8.56</v>
      </c>
    </row>
    <row r="33" spans="1:47" ht="22.5" customHeight="1" thickBot="1">
      <c r="A33" s="143">
        <v>25</v>
      </c>
      <c r="B33" s="146" t="s">
        <v>75</v>
      </c>
      <c r="C33" s="119">
        <v>3</v>
      </c>
      <c r="D33" s="119">
        <v>6</v>
      </c>
      <c r="E33" s="119"/>
      <c r="F33" s="120"/>
      <c r="G33" s="120"/>
      <c r="H33" s="121" t="s">
        <v>4</v>
      </c>
      <c r="I33" s="121">
        <v>2</v>
      </c>
      <c r="J33" s="121" t="s">
        <v>4</v>
      </c>
      <c r="K33" s="121" t="s">
        <v>4</v>
      </c>
      <c r="L33" s="121" t="s">
        <v>4</v>
      </c>
      <c r="M33" s="121" t="s">
        <v>4</v>
      </c>
      <c r="N33" s="121">
        <v>1</v>
      </c>
      <c r="O33" s="121" t="s">
        <v>4</v>
      </c>
      <c r="P33" s="121" t="s">
        <v>4</v>
      </c>
      <c r="Q33" s="121" t="s">
        <v>4</v>
      </c>
      <c r="R33" s="121" t="s">
        <v>4</v>
      </c>
      <c r="S33" s="121" t="s">
        <v>4</v>
      </c>
      <c r="T33" s="121" t="s">
        <v>4</v>
      </c>
      <c r="U33" s="123">
        <f t="shared" si="11"/>
        <v>3</v>
      </c>
      <c r="V33" s="124">
        <f t="shared" si="2"/>
        <v>23.076923076923077</v>
      </c>
      <c r="W33" s="179">
        <v>6</v>
      </c>
      <c r="X33" s="178">
        <v>6</v>
      </c>
      <c r="Y33" s="123">
        <v>0</v>
      </c>
      <c r="Z33" s="116">
        <f t="shared" si="3"/>
        <v>12</v>
      </c>
      <c r="AA33" s="115">
        <f t="shared" si="4"/>
        <v>2.4000000000000004</v>
      </c>
      <c r="AB33" s="176">
        <v>5</v>
      </c>
      <c r="AC33" s="176">
        <v>5</v>
      </c>
      <c r="AD33" s="176">
        <v>7</v>
      </c>
      <c r="AE33" s="124">
        <f t="shared" si="5"/>
        <v>17</v>
      </c>
      <c r="AF33" s="115">
        <f t="shared" si="6"/>
        <v>1.7</v>
      </c>
      <c r="AG33" s="183">
        <v>10</v>
      </c>
      <c r="AH33" s="184">
        <v>10</v>
      </c>
      <c r="AI33" s="184">
        <v>10</v>
      </c>
      <c r="AJ33" s="184">
        <v>10</v>
      </c>
      <c r="AK33" s="184">
        <v>10</v>
      </c>
      <c r="AL33" s="184">
        <v>10</v>
      </c>
      <c r="AM33" s="184">
        <v>9</v>
      </c>
      <c r="AN33" s="124">
        <f t="shared" si="7"/>
        <v>49</v>
      </c>
      <c r="AO33" s="115">
        <f t="shared" si="8"/>
        <v>0.98000000000000009</v>
      </c>
      <c r="AP33" s="183">
        <v>10</v>
      </c>
      <c r="AQ33" s="126"/>
      <c r="AR33" s="124">
        <f t="shared" si="9"/>
        <v>10</v>
      </c>
      <c r="AS33" s="115">
        <f t="shared" si="10"/>
        <v>2</v>
      </c>
      <c r="AT33" s="125">
        <f t="shared" si="0"/>
        <v>7.080000000000001</v>
      </c>
      <c r="AU33" s="185">
        <f t="shared" si="1"/>
        <v>7.080000000000001</v>
      </c>
    </row>
    <row r="34" spans="1:47" ht="22.5" customHeight="1" thickBot="1">
      <c r="A34" s="143">
        <v>26</v>
      </c>
      <c r="B34" s="146" t="s">
        <v>76</v>
      </c>
      <c r="C34" s="127">
        <v>5</v>
      </c>
      <c r="D34" s="127">
        <v>9</v>
      </c>
      <c r="E34" s="127"/>
      <c r="F34" s="120"/>
      <c r="G34" s="120"/>
      <c r="H34" s="121" t="s">
        <v>4</v>
      </c>
      <c r="I34" s="121">
        <v>1</v>
      </c>
      <c r="J34" s="121" t="s">
        <v>4</v>
      </c>
      <c r="K34" s="121" t="s">
        <v>4</v>
      </c>
      <c r="L34" s="121" t="s">
        <v>4</v>
      </c>
      <c r="M34" s="121" t="s">
        <v>4</v>
      </c>
      <c r="N34" s="121" t="s">
        <v>4</v>
      </c>
      <c r="O34" s="121" t="s">
        <v>4</v>
      </c>
      <c r="P34" s="121" t="s">
        <v>4</v>
      </c>
      <c r="Q34" s="121" t="s">
        <v>4</v>
      </c>
      <c r="R34" s="121" t="s">
        <v>4</v>
      </c>
      <c r="S34" s="121" t="s">
        <v>4</v>
      </c>
      <c r="T34" s="121" t="s">
        <v>4</v>
      </c>
      <c r="U34" s="123">
        <f t="shared" si="11"/>
        <v>1</v>
      </c>
      <c r="V34" s="124">
        <f t="shared" si="2"/>
        <v>7.6923076923076925</v>
      </c>
      <c r="W34" s="180">
        <v>7.3</v>
      </c>
      <c r="X34" s="178">
        <v>6.7</v>
      </c>
      <c r="Y34" s="123">
        <v>0</v>
      </c>
      <c r="Z34" s="116">
        <f t="shared" si="3"/>
        <v>14</v>
      </c>
      <c r="AA34" s="115">
        <f t="shared" si="4"/>
        <v>2.8000000000000003</v>
      </c>
      <c r="AB34" s="176">
        <v>5</v>
      </c>
      <c r="AC34" s="176">
        <v>5</v>
      </c>
      <c r="AD34" s="176">
        <v>8</v>
      </c>
      <c r="AE34" s="124">
        <f t="shared" si="5"/>
        <v>18</v>
      </c>
      <c r="AF34" s="115">
        <f t="shared" si="6"/>
        <v>1.7999999999999998</v>
      </c>
      <c r="AG34" s="183">
        <v>10</v>
      </c>
      <c r="AH34" s="184">
        <v>10</v>
      </c>
      <c r="AI34" s="184">
        <v>10</v>
      </c>
      <c r="AJ34" s="184">
        <v>10</v>
      </c>
      <c r="AK34" s="184">
        <v>10</v>
      </c>
      <c r="AL34" s="184">
        <v>10</v>
      </c>
      <c r="AM34" s="184">
        <v>9</v>
      </c>
      <c r="AN34" s="124">
        <f t="shared" si="7"/>
        <v>49</v>
      </c>
      <c r="AO34" s="115">
        <f t="shared" si="8"/>
        <v>0.98000000000000009</v>
      </c>
      <c r="AP34" s="183">
        <v>10</v>
      </c>
      <c r="AQ34" s="123"/>
      <c r="AR34" s="124">
        <f t="shared" si="9"/>
        <v>10</v>
      </c>
      <c r="AS34" s="115">
        <f t="shared" si="10"/>
        <v>2</v>
      </c>
      <c r="AT34" s="125">
        <f t="shared" si="0"/>
        <v>7.58</v>
      </c>
      <c r="AU34" s="185">
        <f t="shared" si="1"/>
        <v>7.58</v>
      </c>
    </row>
    <row r="35" spans="1:47" ht="22.5" customHeight="1" thickBot="1">
      <c r="A35" s="143">
        <v>27</v>
      </c>
      <c r="B35" s="146" t="s">
        <v>77</v>
      </c>
      <c r="C35" s="127">
        <v>5</v>
      </c>
      <c r="D35" s="127"/>
      <c r="E35" s="127"/>
      <c r="F35" s="120"/>
      <c r="G35" s="120"/>
      <c r="H35" s="121" t="s">
        <v>4</v>
      </c>
      <c r="I35" s="121" t="s">
        <v>4</v>
      </c>
      <c r="J35" s="121" t="s">
        <v>4</v>
      </c>
      <c r="K35" s="121" t="s">
        <v>4</v>
      </c>
      <c r="L35" s="121" t="s">
        <v>4</v>
      </c>
      <c r="M35" s="121" t="s">
        <v>4</v>
      </c>
      <c r="N35" s="121" t="s">
        <v>4</v>
      </c>
      <c r="O35" s="121" t="s">
        <v>4</v>
      </c>
      <c r="P35" s="121" t="s">
        <v>4</v>
      </c>
      <c r="Q35" s="121" t="s">
        <v>4</v>
      </c>
      <c r="R35" s="121" t="s">
        <v>4</v>
      </c>
      <c r="S35" s="121" t="s">
        <v>4</v>
      </c>
      <c r="T35" s="121" t="s">
        <v>4</v>
      </c>
      <c r="U35" s="123">
        <f t="shared" si="11"/>
        <v>0</v>
      </c>
      <c r="V35" s="124">
        <f t="shared" si="2"/>
        <v>0</v>
      </c>
      <c r="W35" s="180">
        <v>7</v>
      </c>
      <c r="X35" s="178">
        <v>7.7</v>
      </c>
      <c r="Y35" s="123">
        <v>0</v>
      </c>
      <c r="Z35" s="116">
        <f t="shared" si="3"/>
        <v>14.7</v>
      </c>
      <c r="AA35" s="115">
        <f t="shared" si="4"/>
        <v>2.94</v>
      </c>
      <c r="AB35" s="176">
        <v>10</v>
      </c>
      <c r="AC35" s="176">
        <v>10</v>
      </c>
      <c r="AD35" s="176">
        <v>9</v>
      </c>
      <c r="AE35" s="124">
        <f t="shared" si="5"/>
        <v>29</v>
      </c>
      <c r="AF35" s="115">
        <f t="shared" si="6"/>
        <v>2.9</v>
      </c>
      <c r="AG35" s="183">
        <v>10</v>
      </c>
      <c r="AH35" s="184">
        <v>10</v>
      </c>
      <c r="AI35" s="184">
        <v>10</v>
      </c>
      <c r="AJ35" s="184">
        <v>10</v>
      </c>
      <c r="AK35" s="184">
        <v>10</v>
      </c>
      <c r="AL35" s="184">
        <v>10</v>
      </c>
      <c r="AM35" s="184">
        <v>9</v>
      </c>
      <c r="AN35" s="124">
        <f t="shared" si="7"/>
        <v>49</v>
      </c>
      <c r="AO35" s="115">
        <f t="shared" si="8"/>
        <v>0.98000000000000009</v>
      </c>
      <c r="AP35" s="183">
        <v>10</v>
      </c>
      <c r="AQ35" s="123"/>
      <c r="AR35" s="124">
        <f t="shared" si="9"/>
        <v>10</v>
      </c>
      <c r="AS35" s="115">
        <f t="shared" si="10"/>
        <v>2</v>
      </c>
      <c r="AT35" s="125">
        <f t="shared" si="0"/>
        <v>8.82</v>
      </c>
      <c r="AU35" s="185">
        <f t="shared" si="1"/>
        <v>8.82</v>
      </c>
    </row>
    <row r="36" spans="1:47" ht="22.5" customHeight="1" thickBot="1">
      <c r="A36" s="144">
        <v>28</v>
      </c>
      <c r="B36" s="147" t="s">
        <v>78</v>
      </c>
      <c r="C36" s="127">
        <v>5</v>
      </c>
      <c r="D36" s="127"/>
      <c r="E36" s="127"/>
      <c r="F36" s="120"/>
      <c r="G36" s="120"/>
      <c r="H36" s="121" t="s">
        <v>4</v>
      </c>
      <c r="I36" s="121">
        <v>2</v>
      </c>
      <c r="J36" s="121" t="s">
        <v>4</v>
      </c>
      <c r="K36" s="121" t="s">
        <v>4</v>
      </c>
      <c r="L36" s="121" t="s">
        <v>4</v>
      </c>
      <c r="M36" s="121" t="s">
        <v>4</v>
      </c>
      <c r="N36" s="121" t="s">
        <v>4</v>
      </c>
      <c r="O36" s="121" t="s">
        <v>4</v>
      </c>
      <c r="P36" s="121" t="s">
        <v>4</v>
      </c>
      <c r="Q36" s="121" t="s">
        <v>4</v>
      </c>
      <c r="R36" s="121" t="s">
        <v>4</v>
      </c>
      <c r="S36" s="121" t="s">
        <v>4</v>
      </c>
      <c r="T36" s="121" t="s">
        <v>4</v>
      </c>
      <c r="U36" s="123">
        <f t="shared" si="11"/>
        <v>2</v>
      </c>
      <c r="V36" s="124">
        <f t="shared" si="2"/>
        <v>15.384615384615385</v>
      </c>
      <c r="W36" s="180">
        <v>7.3</v>
      </c>
      <c r="X36" s="178">
        <v>6.3</v>
      </c>
      <c r="Y36" s="123">
        <v>0</v>
      </c>
      <c r="Z36" s="116">
        <f t="shared" si="3"/>
        <v>13.6</v>
      </c>
      <c r="AA36" s="115">
        <f t="shared" si="4"/>
        <v>2.72</v>
      </c>
      <c r="AB36" s="176">
        <v>10</v>
      </c>
      <c r="AC36" s="176">
        <v>10</v>
      </c>
      <c r="AD36" s="176">
        <v>7</v>
      </c>
      <c r="AE36" s="124">
        <f t="shared" si="5"/>
        <v>27</v>
      </c>
      <c r="AF36" s="115">
        <f t="shared" si="6"/>
        <v>2.6999999999999997</v>
      </c>
      <c r="AG36" s="183">
        <v>10</v>
      </c>
      <c r="AH36" s="184">
        <v>10</v>
      </c>
      <c r="AI36" s="184">
        <v>10</v>
      </c>
      <c r="AJ36" s="184">
        <v>10</v>
      </c>
      <c r="AK36" s="184">
        <v>10</v>
      </c>
      <c r="AL36" s="184">
        <v>10</v>
      </c>
      <c r="AM36" s="184">
        <v>9</v>
      </c>
      <c r="AN36" s="124">
        <f t="shared" si="7"/>
        <v>49</v>
      </c>
      <c r="AO36" s="115">
        <f t="shared" si="8"/>
        <v>0.98000000000000009</v>
      </c>
      <c r="AP36" s="183">
        <v>10</v>
      </c>
      <c r="AQ36" s="123"/>
      <c r="AR36" s="124">
        <f t="shared" si="9"/>
        <v>10</v>
      </c>
      <c r="AS36" s="115">
        <f t="shared" si="10"/>
        <v>2</v>
      </c>
      <c r="AT36" s="125">
        <f t="shared" si="0"/>
        <v>8.4</v>
      </c>
      <c r="AU36" s="185">
        <f t="shared" si="1"/>
        <v>8.4</v>
      </c>
    </row>
    <row r="37" spans="1:47" ht="22.5" customHeight="1" thickBot="1">
      <c r="A37" s="118"/>
      <c r="B37" s="140"/>
      <c r="C37" s="127">
        <v>3</v>
      </c>
      <c r="D37" s="127">
        <v>8</v>
      </c>
      <c r="E37" s="127"/>
      <c r="F37" s="120"/>
      <c r="G37" s="120"/>
      <c r="H37" s="121" t="s">
        <v>4</v>
      </c>
      <c r="I37" s="121" t="s">
        <v>4</v>
      </c>
      <c r="J37" s="121" t="s">
        <v>4</v>
      </c>
      <c r="K37" s="121" t="s">
        <v>4</v>
      </c>
      <c r="L37" s="121" t="s">
        <v>4</v>
      </c>
      <c r="M37" s="121" t="s">
        <v>4</v>
      </c>
      <c r="N37" s="121" t="s">
        <v>4</v>
      </c>
      <c r="O37" s="121" t="s">
        <v>4</v>
      </c>
      <c r="P37" s="121" t="s">
        <v>4</v>
      </c>
      <c r="Q37" s="121" t="s">
        <v>4</v>
      </c>
      <c r="R37" s="121" t="s">
        <v>4</v>
      </c>
      <c r="S37" s="121" t="s">
        <v>4</v>
      </c>
      <c r="T37" s="121" t="s">
        <v>4</v>
      </c>
      <c r="U37" s="123">
        <f t="shared" si="11"/>
        <v>0</v>
      </c>
      <c r="V37" s="124">
        <f t="shared" si="2"/>
        <v>0</v>
      </c>
      <c r="W37" s="180">
        <v>0</v>
      </c>
      <c r="X37" s="178">
        <v>0</v>
      </c>
      <c r="Y37" s="123">
        <v>0</v>
      </c>
      <c r="Z37" s="116">
        <f t="shared" si="3"/>
        <v>0</v>
      </c>
      <c r="AA37" s="115">
        <f t="shared" si="4"/>
        <v>0</v>
      </c>
      <c r="AB37" s="176">
        <v>0</v>
      </c>
      <c r="AC37" s="176">
        <v>0</v>
      </c>
      <c r="AD37" s="176">
        <v>0</v>
      </c>
      <c r="AE37" s="124">
        <f t="shared" si="5"/>
        <v>0</v>
      </c>
      <c r="AF37" s="115">
        <f t="shared" si="6"/>
        <v>0</v>
      </c>
      <c r="AG37" s="183">
        <v>10</v>
      </c>
      <c r="AH37" s="184">
        <v>10</v>
      </c>
      <c r="AI37" s="184">
        <v>10</v>
      </c>
      <c r="AJ37" s="184">
        <v>10</v>
      </c>
      <c r="AK37" s="184">
        <v>10</v>
      </c>
      <c r="AL37" s="184">
        <v>10</v>
      </c>
      <c r="AM37" s="184">
        <v>10</v>
      </c>
      <c r="AN37" s="124">
        <f t="shared" si="7"/>
        <v>50</v>
      </c>
      <c r="AO37" s="115">
        <f t="shared" si="8"/>
        <v>1</v>
      </c>
      <c r="AP37" s="183">
        <v>10</v>
      </c>
      <c r="AQ37" s="123"/>
      <c r="AR37" s="124">
        <f t="shared" si="9"/>
        <v>10</v>
      </c>
      <c r="AS37" s="115">
        <f t="shared" si="10"/>
        <v>2</v>
      </c>
      <c r="AT37" s="125">
        <f t="shared" si="0"/>
        <v>3</v>
      </c>
      <c r="AU37" s="185">
        <f t="shared" si="1"/>
        <v>3</v>
      </c>
    </row>
    <row r="38" spans="1:47" ht="22.5" customHeight="1" thickBot="1">
      <c r="A38" s="128"/>
      <c r="B38" s="141"/>
      <c r="C38" s="129">
        <v>1</v>
      </c>
      <c r="D38" s="129">
        <v>6</v>
      </c>
      <c r="E38" s="129"/>
      <c r="F38" s="130"/>
      <c r="G38" s="130"/>
      <c r="H38" s="131" t="s">
        <v>4</v>
      </c>
      <c r="I38" s="131" t="s">
        <v>4</v>
      </c>
      <c r="J38" s="131" t="s">
        <v>4</v>
      </c>
      <c r="K38" s="131" t="s">
        <v>4</v>
      </c>
      <c r="L38" s="131" t="s">
        <v>4</v>
      </c>
      <c r="M38" s="131" t="s">
        <v>4</v>
      </c>
      <c r="N38" s="131" t="s">
        <v>4</v>
      </c>
      <c r="O38" s="131" t="s">
        <v>4</v>
      </c>
      <c r="P38" s="131" t="s">
        <v>4</v>
      </c>
      <c r="Q38" s="131" t="s">
        <v>4</v>
      </c>
      <c r="R38" s="131" t="s">
        <v>4</v>
      </c>
      <c r="S38" s="131" t="s">
        <v>4</v>
      </c>
      <c r="T38" s="131" t="s">
        <v>4</v>
      </c>
      <c r="U38" s="132">
        <f t="shared" si="11"/>
        <v>0</v>
      </c>
      <c r="V38" s="133">
        <f t="shared" si="2"/>
        <v>0</v>
      </c>
      <c r="W38" s="181">
        <v>0</v>
      </c>
      <c r="X38" s="182">
        <v>0</v>
      </c>
      <c r="Y38" s="132">
        <v>0</v>
      </c>
      <c r="Z38" s="116">
        <f t="shared" si="3"/>
        <v>0</v>
      </c>
      <c r="AA38" s="115">
        <f t="shared" si="4"/>
        <v>0</v>
      </c>
      <c r="AB38" s="176">
        <v>0</v>
      </c>
      <c r="AC38" s="176">
        <v>0</v>
      </c>
      <c r="AD38" s="176">
        <v>0</v>
      </c>
      <c r="AE38" s="133">
        <f t="shared" si="5"/>
        <v>0</v>
      </c>
      <c r="AF38" s="115">
        <f t="shared" si="6"/>
        <v>0</v>
      </c>
      <c r="AG38" s="183">
        <v>10</v>
      </c>
      <c r="AH38" s="184">
        <v>10</v>
      </c>
      <c r="AI38" s="184">
        <v>10</v>
      </c>
      <c r="AJ38" s="184">
        <v>10</v>
      </c>
      <c r="AK38" s="184">
        <v>10</v>
      </c>
      <c r="AL38" s="184">
        <v>10</v>
      </c>
      <c r="AM38" s="184">
        <v>10</v>
      </c>
      <c r="AN38" s="133">
        <f t="shared" si="7"/>
        <v>50</v>
      </c>
      <c r="AO38" s="115">
        <f t="shared" si="8"/>
        <v>1</v>
      </c>
      <c r="AP38" s="183">
        <v>10</v>
      </c>
      <c r="AQ38" s="132"/>
      <c r="AR38" s="133">
        <f t="shared" si="9"/>
        <v>10</v>
      </c>
      <c r="AS38" s="115">
        <f t="shared" si="10"/>
        <v>2</v>
      </c>
      <c r="AT38" s="134">
        <f t="shared" si="0"/>
        <v>3</v>
      </c>
      <c r="AU38" s="185">
        <f t="shared" si="1"/>
        <v>3</v>
      </c>
    </row>
  </sheetData>
  <mergeCells count="20">
    <mergeCell ref="A1:AT1"/>
    <mergeCell ref="A2:AT2"/>
    <mergeCell ref="A3:AT3"/>
    <mergeCell ref="A4:AT4"/>
    <mergeCell ref="A5:AT5"/>
    <mergeCell ref="A7:A8"/>
    <mergeCell ref="E7:E8"/>
    <mergeCell ref="AG7:AJ7"/>
    <mergeCell ref="AS7:AS8"/>
    <mergeCell ref="W7:Z7"/>
    <mergeCell ref="B7:B8"/>
    <mergeCell ref="AF7:AF8"/>
    <mergeCell ref="C7:C8"/>
    <mergeCell ref="AP7:AQ7"/>
    <mergeCell ref="N7:S7"/>
    <mergeCell ref="AN7:AN8"/>
    <mergeCell ref="AO7:AO8"/>
    <mergeCell ref="F7:M7"/>
    <mergeCell ref="AA7:AA8"/>
    <mergeCell ref="AB7:AE7"/>
  </mergeCells>
  <pageMargins left="0.11811023622047245" right="0.11811023622047245" top="0.15748031496062992" bottom="0.15748031496062992" header="0.23622047244094491" footer="0.31496062992125984"/>
  <pageSetup paperSize="9" scale="5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BA38"/>
  <sheetViews>
    <sheetView tabSelected="1" topLeftCell="Y2" workbookViewId="0">
      <selection activeCell="AY10" sqref="AY10"/>
    </sheetView>
  </sheetViews>
  <sheetFormatPr baseColWidth="10" defaultRowHeight="15"/>
  <cols>
    <col min="1" max="1" width="4.42578125" style="2" customWidth="1"/>
    <col min="2" max="2" width="37.7109375" customWidth="1"/>
    <col min="3" max="3" width="7" hidden="1" customWidth="1"/>
    <col min="4" max="6" width="6.140625" hidden="1" customWidth="1"/>
    <col min="7" max="9" width="4.7109375" customWidth="1"/>
    <col min="10" max="21" width="4.7109375" style="1" customWidth="1"/>
    <col min="22" max="22" width="8" style="1" customWidth="1"/>
    <col min="23" max="23" width="7.42578125" customWidth="1"/>
    <col min="24" max="24" width="11" style="1" customWidth="1"/>
    <col min="25" max="26" width="7.7109375" customWidth="1"/>
    <col min="27" max="27" width="8.7109375" customWidth="1"/>
    <col min="28" max="28" width="6.42578125" customWidth="1"/>
    <col min="29" max="31" width="4.85546875" customWidth="1"/>
    <col min="32" max="32" width="6.7109375" customWidth="1"/>
    <col min="33" max="33" width="6.85546875" customWidth="1"/>
    <col min="34" max="37" width="5.28515625" customWidth="1"/>
    <col min="38" max="39" width="5.28515625" hidden="1" customWidth="1"/>
    <col min="40" max="41" width="5.28515625" customWidth="1"/>
    <col min="42" max="42" width="9.7109375" customWidth="1"/>
    <col min="43" max="43" width="5.140625" customWidth="1"/>
    <col min="44" max="45" width="5.28515625" style="2" customWidth="1"/>
    <col min="46" max="46" width="6.85546875" style="2" customWidth="1"/>
    <col min="47" max="47" width="5.28515625" style="2" customWidth="1"/>
    <col min="48" max="48" width="7" style="2" hidden="1" customWidth="1"/>
    <col min="49" max="49" width="9.85546875" style="24" customWidth="1"/>
  </cols>
  <sheetData>
    <row r="1" spans="1:53" ht="15.7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</row>
    <row r="2" spans="1:53" ht="18.75">
      <c r="A2" s="204" t="s">
        <v>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</row>
    <row r="3" spans="1:53" ht="16.5" thickBot="1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</row>
    <row r="4" spans="1:53" ht="19.5" thickBot="1">
      <c r="A4" s="205" t="s">
        <v>79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7"/>
    </row>
    <row r="5" spans="1:53" ht="15.75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</row>
    <row r="6" spans="1:53" ht="16.5" thickBot="1">
      <c r="A6" s="76"/>
      <c r="B6" s="76"/>
      <c r="C6" s="76"/>
      <c r="D6" s="76"/>
      <c r="E6" s="76"/>
      <c r="F6" s="76"/>
      <c r="S6" s="79"/>
      <c r="T6" s="78"/>
      <c r="U6" s="78"/>
      <c r="V6" s="79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</row>
    <row r="7" spans="1:53" ht="16.5" customHeight="1" thickBot="1">
      <c r="A7" s="211" t="s">
        <v>0</v>
      </c>
      <c r="B7" s="211" t="s">
        <v>20</v>
      </c>
      <c r="C7" s="214" t="s">
        <v>3</v>
      </c>
      <c r="D7" s="96" t="s">
        <v>44</v>
      </c>
      <c r="E7" s="97"/>
      <c r="F7" s="97"/>
      <c r="G7" s="225" t="s">
        <v>21</v>
      </c>
      <c r="H7" s="226"/>
      <c r="I7" s="226"/>
      <c r="J7" s="226"/>
      <c r="K7" s="226"/>
      <c r="L7" s="226"/>
      <c r="M7" s="227"/>
      <c r="N7" s="222" t="s">
        <v>22</v>
      </c>
      <c r="O7" s="223"/>
      <c r="P7" s="223"/>
      <c r="Q7" s="223"/>
      <c r="R7" s="223"/>
      <c r="S7" s="223"/>
      <c r="T7" s="223"/>
      <c r="U7" s="224"/>
      <c r="V7" s="98"/>
      <c r="W7" s="105" t="s">
        <v>11</v>
      </c>
      <c r="X7" s="228" t="s">
        <v>13</v>
      </c>
      <c r="Y7" s="230"/>
      <c r="Z7" s="230"/>
      <c r="AA7" s="229"/>
      <c r="AB7" s="221">
        <v>0.4</v>
      </c>
      <c r="AC7" s="214" t="s">
        <v>129</v>
      </c>
      <c r="AD7" s="214"/>
      <c r="AE7" s="214"/>
      <c r="AF7" s="214"/>
      <c r="AG7" s="221">
        <v>0</v>
      </c>
      <c r="AH7" s="214" t="s">
        <v>131</v>
      </c>
      <c r="AI7" s="214"/>
      <c r="AJ7" s="214"/>
      <c r="AK7" s="214"/>
      <c r="AL7" s="105"/>
      <c r="AM7" s="105"/>
      <c r="AN7" s="228"/>
      <c r="AO7" s="229"/>
      <c r="AP7" s="214"/>
      <c r="AQ7" s="221">
        <v>0.2</v>
      </c>
      <c r="AR7" s="214" t="s">
        <v>130</v>
      </c>
      <c r="AS7" s="214"/>
      <c r="AT7" s="105"/>
      <c r="AU7" s="221">
        <v>0.4</v>
      </c>
      <c r="AV7" s="105" t="s">
        <v>16</v>
      </c>
      <c r="AW7" s="57" t="s">
        <v>16</v>
      </c>
    </row>
    <row r="8" spans="1:53" ht="28.5" customHeight="1" thickBot="1">
      <c r="A8" s="212"/>
      <c r="B8" s="212"/>
      <c r="C8" s="215"/>
      <c r="D8" s="58"/>
      <c r="E8" s="58"/>
      <c r="F8" s="58"/>
      <c r="G8" s="135"/>
      <c r="H8" s="135"/>
      <c r="I8" s="135"/>
      <c r="J8" s="135"/>
      <c r="K8" s="135"/>
      <c r="L8" s="135">
        <v>15</v>
      </c>
      <c r="M8" s="135">
        <v>25</v>
      </c>
      <c r="N8" s="135">
        <v>1</v>
      </c>
      <c r="O8" s="135">
        <v>4</v>
      </c>
      <c r="P8" s="135"/>
      <c r="Q8" s="135"/>
      <c r="R8" s="135">
        <v>8</v>
      </c>
      <c r="S8" s="136">
        <v>15</v>
      </c>
      <c r="T8" s="136"/>
      <c r="U8" s="136"/>
      <c r="V8" s="60" t="s">
        <v>2</v>
      </c>
      <c r="W8" s="60" t="s">
        <v>12</v>
      </c>
      <c r="X8" s="61" t="s">
        <v>50</v>
      </c>
      <c r="Y8" s="61" t="s">
        <v>128</v>
      </c>
      <c r="Z8" s="61" t="s">
        <v>86</v>
      </c>
      <c r="AA8" s="60" t="s">
        <v>2</v>
      </c>
      <c r="AB8" s="215"/>
      <c r="AC8" s="106"/>
      <c r="AD8" s="106"/>
      <c r="AE8" s="60"/>
      <c r="AF8" s="62" t="s">
        <v>2</v>
      </c>
      <c r="AG8" s="215"/>
      <c r="AH8" s="59"/>
      <c r="AI8" s="59"/>
      <c r="AJ8" s="59"/>
      <c r="AK8" s="59"/>
      <c r="AL8" s="59"/>
      <c r="AM8" s="59"/>
      <c r="AN8" s="59"/>
      <c r="AO8" s="59"/>
      <c r="AP8" s="215"/>
      <c r="AQ8" s="215"/>
      <c r="AR8" s="106"/>
      <c r="AS8" s="106"/>
      <c r="AT8" s="106"/>
      <c r="AU8" s="215"/>
      <c r="AV8" s="106" t="s">
        <v>17</v>
      </c>
      <c r="AW8" s="63"/>
      <c r="AX8" t="s">
        <v>88</v>
      </c>
    </row>
    <row r="9" spans="1:53" ht="22.5" customHeight="1" thickBot="1">
      <c r="A9" s="142">
        <v>1</v>
      </c>
      <c r="B9" s="145" t="s">
        <v>132</v>
      </c>
      <c r="C9" s="34">
        <v>3</v>
      </c>
      <c r="D9" s="35"/>
      <c r="E9" s="35"/>
      <c r="F9" s="35"/>
      <c r="G9" s="56" t="s">
        <v>4</v>
      </c>
      <c r="H9" s="56"/>
      <c r="I9" s="56"/>
      <c r="J9" s="56"/>
      <c r="K9" s="56"/>
      <c r="L9" s="56" t="s">
        <v>4</v>
      </c>
      <c r="M9" s="56" t="s">
        <v>4</v>
      </c>
      <c r="N9" s="56" t="s">
        <v>4</v>
      </c>
      <c r="O9" s="56" t="s">
        <v>4</v>
      </c>
      <c r="P9" s="56"/>
      <c r="Q9" s="56"/>
      <c r="R9" s="56" t="s">
        <v>4</v>
      </c>
      <c r="S9" s="56" t="s">
        <v>4</v>
      </c>
      <c r="T9" s="56"/>
      <c r="U9" s="56"/>
      <c r="V9" s="25">
        <f>SUM(G9:U9)</f>
        <v>0</v>
      </c>
      <c r="W9" s="273">
        <f>(V9/30)*100</f>
        <v>0</v>
      </c>
      <c r="X9" s="187">
        <v>4.3</v>
      </c>
      <c r="Y9" s="25">
        <v>9</v>
      </c>
      <c r="Z9" s="176">
        <v>4.7</v>
      </c>
      <c r="AA9" s="270">
        <f>(X9+Z9)/2</f>
        <v>4.5</v>
      </c>
      <c r="AB9" s="271">
        <f>(AA9*0.4)</f>
        <v>1.8</v>
      </c>
      <c r="AC9" s="25">
        <v>10</v>
      </c>
      <c r="AD9" s="25">
        <v>0</v>
      </c>
      <c r="AE9" s="25">
        <v>0</v>
      </c>
      <c r="AF9" s="37">
        <v>0</v>
      </c>
      <c r="AG9" s="37">
        <f>(AC9*0 )</f>
        <v>0</v>
      </c>
      <c r="AH9" s="183">
        <v>10</v>
      </c>
      <c r="AI9" s="36">
        <v>0</v>
      </c>
      <c r="AJ9" s="36">
        <v>0</v>
      </c>
      <c r="AK9" s="36">
        <v>0</v>
      </c>
      <c r="AL9" s="36">
        <v>10</v>
      </c>
      <c r="AM9" s="36">
        <v>10</v>
      </c>
      <c r="AN9" s="36">
        <v>0</v>
      </c>
      <c r="AO9" s="36"/>
      <c r="AP9" s="37">
        <f>AH9+AI9+AJ9+AK9+AN9</f>
        <v>10</v>
      </c>
      <c r="AQ9" s="37">
        <f>(AH9*0.2 )</f>
        <v>2</v>
      </c>
      <c r="AR9" s="183">
        <v>8.8000000000000007</v>
      </c>
      <c r="AS9" s="23"/>
      <c r="AT9" s="37">
        <f>AR9</f>
        <v>8.8000000000000007</v>
      </c>
      <c r="AU9" s="37">
        <f>AT9*0.4</f>
        <v>3.5200000000000005</v>
      </c>
      <c r="AV9" s="39">
        <f t="shared" ref="AV9:AV38" si="0">AB9+AG9+AQ9+AU9</f>
        <v>7.32</v>
      </c>
      <c r="AW9" s="189">
        <f>(AB9+AG9+AQ9+AU9)</f>
        <v>7.32</v>
      </c>
      <c r="AX9" s="190"/>
      <c r="AZ9">
        <v>1</v>
      </c>
    </row>
    <row r="10" spans="1:53" ht="22.5" customHeight="1" thickBot="1">
      <c r="A10" s="143">
        <v>2</v>
      </c>
      <c r="B10" s="146" t="s">
        <v>133</v>
      </c>
      <c r="C10" s="27">
        <v>1</v>
      </c>
      <c r="D10" s="28"/>
      <c r="E10" s="28"/>
      <c r="F10" s="28"/>
      <c r="G10" s="66" t="s">
        <v>4</v>
      </c>
      <c r="H10" s="66"/>
      <c r="I10" s="80"/>
      <c r="J10" s="66"/>
      <c r="K10" s="66"/>
      <c r="L10" s="66" t="s">
        <v>4</v>
      </c>
      <c r="M10" s="137">
        <v>0</v>
      </c>
      <c r="N10" s="66" t="s">
        <v>4</v>
      </c>
      <c r="O10" s="66" t="s">
        <v>4</v>
      </c>
      <c r="P10" s="66"/>
      <c r="Q10" s="66"/>
      <c r="R10" s="66" t="s">
        <v>4</v>
      </c>
      <c r="S10" s="66" t="s">
        <v>4</v>
      </c>
      <c r="T10" s="66"/>
      <c r="U10" s="66"/>
      <c r="V10" s="20">
        <f t="shared" ref="V10:V38" si="1">SUM(G10:U10)</f>
        <v>0</v>
      </c>
      <c r="W10" s="274">
        <f t="shared" ref="W10:W38" si="2">(V10/30)*100</f>
        <v>0</v>
      </c>
      <c r="X10" s="177">
        <v>2.2999999999999998</v>
      </c>
      <c r="Y10" s="25">
        <v>9</v>
      </c>
      <c r="Z10" s="178">
        <v>3.7</v>
      </c>
      <c r="AA10" s="270">
        <f t="shared" ref="AA10:AA36" si="3">(X10+Z10)/2</f>
        <v>3</v>
      </c>
      <c r="AB10" s="271">
        <f t="shared" ref="AB10:AB36" si="4">(AA10*0.4)</f>
        <v>1.2000000000000002</v>
      </c>
      <c r="AC10" s="25">
        <v>10</v>
      </c>
      <c r="AD10" s="25">
        <v>0</v>
      </c>
      <c r="AE10" s="25">
        <v>0</v>
      </c>
      <c r="AF10" s="37">
        <v>0</v>
      </c>
      <c r="AG10" s="37">
        <f t="shared" ref="AG10:AG36" si="5">(AC10*0 )</f>
        <v>0</v>
      </c>
      <c r="AH10" s="188">
        <v>9</v>
      </c>
      <c r="AI10" s="36">
        <v>0</v>
      </c>
      <c r="AJ10" s="36">
        <v>0</v>
      </c>
      <c r="AK10" s="36">
        <v>0</v>
      </c>
      <c r="AL10" s="22">
        <v>10</v>
      </c>
      <c r="AM10" s="22">
        <v>10</v>
      </c>
      <c r="AN10" s="36">
        <v>0</v>
      </c>
      <c r="AO10" s="22"/>
      <c r="AP10" s="29">
        <f t="shared" ref="AP10:AP38" si="6">AH10+AI10+AJ10+AK10+AN10</f>
        <v>9</v>
      </c>
      <c r="AQ10" s="37">
        <f t="shared" ref="AQ10:AQ38" si="7">(AH10*0.2 )</f>
        <v>1.8</v>
      </c>
      <c r="AR10" s="188">
        <v>9</v>
      </c>
      <c r="AS10" s="32"/>
      <c r="AT10" s="29">
        <f t="shared" ref="AT10:AT38" si="8">AR10</f>
        <v>9</v>
      </c>
      <c r="AU10" s="37">
        <f t="shared" ref="AU10:AU38" si="9">AT10*0.4</f>
        <v>3.6</v>
      </c>
      <c r="AV10" s="31">
        <f t="shared" si="0"/>
        <v>6.6</v>
      </c>
      <c r="AW10" s="189">
        <f>(AB10+AG10+AQ10+AU10)</f>
        <v>6.6</v>
      </c>
      <c r="AX10" s="190"/>
      <c r="AZ10">
        <v>2</v>
      </c>
    </row>
    <row r="11" spans="1:53" ht="22.5" customHeight="1" thickBot="1">
      <c r="A11" s="143">
        <v>3</v>
      </c>
      <c r="B11" s="146" t="s">
        <v>134</v>
      </c>
      <c r="C11" s="27">
        <v>6</v>
      </c>
      <c r="D11" s="28"/>
      <c r="E11" s="28"/>
      <c r="F11" s="28"/>
      <c r="G11" s="66" t="s">
        <v>4</v>
      </c>
      <c r="H11" s="66"/>
      <c r="I11" s="66"/>
      <c r="J11" s="66"/>
      <c r="K11" s="66"/>
      <c r="L11" s="66" t="s">
        <v>4</v>
      </c>
      <c r="M11" s="66" t="s">
        <v>4</v>
      </c>
      <c r="N11" s="66" t="s">
        <v>4</v>
      </c>
      <c r="O11" s="66">
        <v>1</v>
      </c>
      <c r="P11" s="66"/>
      <c r="Q11" s="66"/>
      <c r="R11" s="66" t="s">
        <v>4</v>
      </c>
      <c r="S11" s="66" t="s">
        <v>4</v>
      </c>
      <c r="T11" s="66"/>
      <c r="U11" s="66"/>
      <c r="V11" s="20">
        <f t="shared" si="1"/>
        <v>1</v>
      </c>
      <c r="W11" s="274">
        <v>1</v>
      </c>
      <c r="X11" s="179">
        <v>6</v>
      </c>
      <c r="Y11" s="25">
        <v>9</v>
      </c>
      <c r="Z11" s="178">
        <v>5</v>
      </c>
      <c r="AA11" s="270">
        <f t="shared" si="3"/>
        <v>5.5</v>
      </c>
      <c r="AB11" s="271">
        <f t="shared" si="4"/>
        <v>2.2000000000000002</v>
      </c>
      <c r="AC11" s="25">
        <v>100</v>
      </c>
      <c r="AD11" s="25">
        <v>0</v>
      </c>
      <c r="AE11" s="25">
        <v>0</v>
      </c>
      <c r="AF11" s="37">
        <v>0</v>
      </c>
      <c r="AG11" s="37">
        <f t="shared" si="5"/>
        <v>0</v>
      </c>
      <c r="AH11" s="188">
        <v>10</v>
      </c>
      <c r="AI11" s="36">
        <v>0</v>
      </c>
      <c r="AJ11" s="36">
        <v>0</v>
      </c>
      <c r="AK11" s="36">
        <v>0</v>
      </c>
      <c r="AL11" s="22">
        <v>10</v>
      </c>
      <c r="AM11" s="22">
        <v>10</v>
      </c>
      <c r="AN11" s="36">
        <v>0</v>
      </c>
      <c r="AO11" s="22"/>
      <c r="AP11" s="29">
        <f t="shared" si="6"/>
        <v>10</v>
      </c>
      <c r="AQ11" s="37">
        <f t="shared" si="7"/>
        <v>2</v>
      </c>
      <c r="AR11" s="188">
        <v>9</v>
      </c>
      <c r="AS11" s="32"/>
      <c r="AT11" s="29">
        <f t="shared" si="8"/>
        <v>9</v>
      </c>
      <c r="AU11" s="37">
        <f t="shared" si="9"/>
        <v>3.6</v>
      </c>
      <c r="AV11" s="31">
        <f t="shared" si="0"/>
        <v>7.8000000000000007</v>
      </c>
      <c r="AW11" s="189">
        <f t="shared" ref="AW11:AW37" si="10">(AB11+AG11+AQ11+AU11)</f>
        <v>7.8000000000000007</v>
      </c>
      <c r="AX11" s="190"/>
      <c r="AY11">
        <v>0</v>
      </c>
      <c r="AZ11">
        <v>3</v>
      </c>
    </row>
    <row r="12" spans="1:53" ht="22.5" customHeight="1" thickBot="1">
      <c r="A12" s="143">
        <v>4</v>
      </c>
      <c r="B12" s="146" t="s">
        <v>135</v>
      </c>
      <c r="C12" s="27">
        <v>5</v>
      </c>
      <c r="D12" s="28"/>
      <c r="E12" s="28"/>
      <c r="F12" s="28"/>
      <c r="G12" s="66" t="s">
        <v>4</v>
      </c>
      <c r="H12" s="66"/>
      <c r="I12" s="66"/>
      <c r="J12" s="66"/>
      <c r="K12" s="66"/>
      <c r="L12" s="66" t="s">
        <v>4</v>
      </c>
      <c r="M12" s="137">
        <v>0</v>
      </c>
      <c r="N12" s="66">
        <v>0</v>
      </c>
      <c r="O12" s="66">
        <v>0</v>
      </c>
      <c r="P12" s="66"/>
      <c r="Q12" s="66"/>
      <c r="R12" s="66" t="s">
        <v>4</v>
      </c>
      <c r="S12" s="66">
        <v>2</v>
      </c>
      <c r="T12" s="66"/>
      <c r="U12" s="66"/>
      <c r="V12" s="20">
        <f t="shared" si="1"/>
        <v>2</v>
      </c>
      <c r="W12" s="274">
        <v>2</v>
      </c>
      <c r="X12" s="179">
        <v>4</v>
      </c>
      <c r="Y12" s="25">
        <v>9</v>
      </c>
      <c r="Z12" s="178">
        <v>4</v>
      </c>
      <c r="AA12" s="270">
        <f t="shared" si="3"/>
        <v>4</v>
      </c>
      <c r="AB12" s="271">
        <f t="shared" si="4"/>
        <v>1.6</v>
      </c>
      <c r="AC12" s="25">
        <v>100</v>
      </c>
      <c r="AD12" s="25">
        <v>0</v>
      </c>
      <c r="AE12" s="25">
        <v>0</v>
      </c>
      <c r="AF12" s="37">
        <v>0</v>
      </c>
      <c r="AG12" s="37">
        <f t="shared" si="5"/>
        <v>0</v>
      </c>
      <c r="AH12" s="188">
        <v>10</v>
      </c>
      <c r="AI12" s="36">
        <v>0</v>
      </c>
      <c r="AJ12" s="36">
        <v>0</v>
      </c>
      <c r="AK12" s="36">
        <v>0</v>
      </c>
      <c r="AL12" s="22">
        <v>10</v>
      </c>
      <c r="AM12" s="22">
        <v>10</v>
      </c>
      <c r="AN12" s="36">
        <v>0</v>
      </c>
      <c r="AO12" s="22"/>
      <c r="AP12" s="29">
        <f t="shared" si="6"/>
        <v>10</v>
      </c>
      <c r="AQ12" s="37">
        <f t="shared" si="7"/>
        <v>2</v>
      </c>
      <c r="AR12" s="188">
        <v>9</v>
      </c>
      <c r="AS12" s="32"/>
      <c r="AT12" s="29">
        <f t="shared" si="8"/>
        <v>9</v>
      </c>
      <c r="AU12" s="37">
        <f t="shared" si="9"/>
        <v>3.6</v>
      </c>
      <c r="AV12" s="31">
        <f t="shared" si="0"/>
        <v>7.2</v>
      </c>
      <c r="AW12" s="189">
        <f t="shared" si="10"/>
        <v>7.2</v>
      </c>
      <c r="AX12" s="190"/>
      <c r="AY12">
        <v>2</v>
      </c>
      <c r="AZ12">
        <v>4</v>
      </c>
    </row>
    <row r="13" spans="1:53" ht="22.5" customHeight="1" thickBot="1">
      <c r="A13" s="143">
        <v>5</v>
      </c>
      <c r="B13" s="146" t="s">
        <v>136</v>
      </c>
      <c r="C13" s="27">
        <v>2</v>
      </c>
      <c r="D13" s="28"/>
      <c r="E13" s="28"/>
      <c r="F13" s="28"/>
      <c r="G13" s="66" t="s">
        <v>4</v>
      </c>
      <c r="H13" s="66"/>
      <c r="I13" s="66"/>
      <c r="J13" s="66"/>
      <c r="K13" s="66"/>
      <c r="L13" s="66" t="s">
        <v>4</v>
      </c>
      <c r="M13" s="66" t="s">
        <v>4</v>
      </c>
      <c r="N13" s="66" t="s">
        <v>4</v>
      </c>
      <c r="O13" s="66" t="s">
        <v>4</v>
      </c>
      <c r="P13" s="66"/>
      <c r="Q13" s="66"/>
      <c r="R13" s="66" t="s">
        <v>4</v>
      </c>
      <c r="S13" s="66" t="s">
        <v>4</v>
      </c>
      <c r="T13" s="66"/>
      <c r="U13" s="66"/>
      <c r="V13" s="20">
        <f t="shared" si="1"/>
        <v>0</v>
      </c>
      <c r="W13" s="274">
        <f t="shared" si="2"/>
        <v>0</v>
      </c>
      <c r="X13" s="179">
        <v>5</v>
      </c>
      <c r="Y13" s="25">
        <v>9</v>
      </c>
      <c r="Z13" s="178">
        <v>4.7</v>
      </c>
      <c r="AA13" s="270">
        <f t="shared" si="3"/>
        <v>4.8499999999999996</v>
      </c>
      <c r="AB13" s="271">
        <f t="shared" si="4"/>
        <v>1.94</v>
      </c>
      <c r="AC13" s="25">
        <v>100</v>
      </c>
      <c r="AD13" s="25">
        <v>0</v>
      </c>
      <c r="AE13" s="25">
        <v>0</v>
      </c>
      <c r="AF13" s="37">
        <v>0</v>
      </c>
      <c r="AG13" s="37">
        <f t="shared" si="5"/>
        <v>0</v>
      </c>
      <c r="AH13" s="188">
        <v>10</v>
      </c>
      <c r="AI13" s="36">
        <v>0</v>
      </c>
      <c r="AJ13" s="36">
        <v>0</v>
      </c>
      <c r="AK13" s="36">
        <v>0</v>
      </c>
      <c r="AL13" s="22">
        <v>10</v>
      </c>
      <c r="AM13" s="22">
        <v>10</v>
      </c>
      <c r="AN13" s="36">
        <v>0</v>
      </c>
      <c r="AO13" s="22"/>
      <c r="AP13" s="29">
        <f t="shared" si="6"/>
        <v>10</v>
      </c>
      <c r="AQ13" s="37">
        <f t="shared" si="7"/>
        <v>2</v>
      </c>
      <c r="AR13" s="188">
        <v>6.5</v>
      </c>
      <c r="AS13" s="32"/>
      <c r="AT13" s="29">
        <f t="shared" si="8"/>
        <v>6.5</v>
      </c>
      <c r="AU13" s="37">
        <f t="shared" si="9"/>
        <v>2.6</v>
      </c>
      <c r="AV13" s="31">
        <f t="shared" si="0"/>
        <v>6.54</v>
      </c>
      <c r="AW13" s="189">
        <f t="shared" si="10"/>
        <v>6.54</v>
      </c>
      <c r="AX13" s="190"/>
      <c r="AY13">
        <v>0</v>
      </c>
      <c r="AZ13">
        <v>5</v>
      </c>
    </row>
    <row r="14" spans="1:53" ht="22.5" customHeight="1" thickBot="1">
      <c r="A14" s="143">
        <v>6</v>
      </c>
      <c r="B14" s="146" t="s">
        <v>137</v>
      </c>
      <c r="C14" s="27">
        <v>6</v>
      </c>
      <c r="D14" s="28"/>
      <c r="E14" s="28"/>
      <c r="F14" s="28"/>
      <c r="G14" s="66" t="s">
        <v>4</v>
      </c>
      <c r="H14" s="66"/>
      <c r="I14" s="66"/>
      <c r="J14" s="66"/>
      <c r="K14" s="66"/>
      <c r="L14" s="66" t="s">
        <v>4</v>
      </c>
      <c r="M14" s="66" t="s">
        <v>4</v>
      </c>
      <c r="N14" s="66" t="s">
        <v>4</v>
      </c>
      <c r="O14" s="66" t="s">
        <v>4</v>
      </c>
      <c r="P14" s="66"/>
      <c r="Q14" s="66"/>
      <c r="R14" s="66" t="s">
        <v>4</v>
      </c>
      <c r="S14" s="66" t="s">
        <v>4</v>
      </c>
      <c r="T14" s="66"/>
      <c r="U14" s="66"/>
      <c r="V14" s="20">
        <f t="shared" si="1"/>
        <v>0</v>
      </c>
      <c r="W14" s="274">
        <f t="shared" si="2"/>
        <v>0</v>
      </c>
      <c r="X14" s="179">
        <v>2.6</v>
      </c>
      <c r="Y14" s="25">
        <v>9</v>
      </c>
      <c r="Z14" s="178">
        <v>5.3</v>
      </c>
      <c r="AA14" s="270">
        <f t="shared" si="3"/>
        <v>3.95</v>
      </c>
      <c r="AB14" s="271">
        <f t="shared" si="4"/>
        <v>1.58</v>
      </c>
      <c r="AC14" s="25">
        <v>100</v>
      </c>
      <c r="AD14" s="25">
        <v>0</v>
      </c>
      <c r="AE14" s="25">
        <v>0</v>
      </c>
      <c r="AF14" s="37">
        <v>0</v>
      </c>
      <c r="AG14" s="37">
        <f t="shared" si="5"/>
        <v>0</v>
      </c>
      <c r="AH14" s="188">
        <v>9</v>
      </c>
      <c r="AI14" s="36">
        <v>0</v>
      </c>
      <c r="AJ14" s="36">
        <v>0</v>
      </c>
      <c r="AK14" s="36">
        <v>0</v>
      </c>
      <c r="AL14" s="22">
        <v>10</v>
      </c>
      <c r="AM14" s="22">
        <v>10</v>
      </c>
      <c r="AN14" s="36">
        <v>0</v>
      </c>
      <c r="AO14" s="22"/>
      <c r="AP14" s="29">
        <f t="shared" si="6"/>
        <v>9</v>
      </c>
      <c r="AQ14" s="37">
        <f t="shared" si="7"/>
        <v>1.8</v>
      </c>
      <c r="AR14" s="188">
        <v>8</v>
      </c>
      <c r="AS14" s="32"/>
      <c r="AT14" s="29">
        <f t="shared" si="8"/>
        <v>8</v>
      </c>
      <c r="AU14" s="37">
        <f t="shared" si="9"/>
        <v>3.2</v>
      </c>
      <c r="AV14" s="31">
        <f t="shared" si="0"/>
        <v>6.58</v>
      </c>
      <c r="AW14" s="189">
        <f t="shared" si="10"/>
        <v>6.58</v>
      </c>
      <c r="AX14" s="190"/>
      <c r="AY14">
        <v>0</v>
      </c>
      <c r="AZ14">
        <v>6</v>
      </c>
    </row>
    <row r="15" spans="1:53" ht="22.5" customHeight="1" thickBot="1">
      <c r="A15" s="143">
        <v>7</v>
      </c>
      <c r="B15" s="146" t="s">
        <v>138</v>
      </c>
      <c r="C15" s="27">
        <v>2</v>
      </c>
      <c r="D15" s="28"/>
      <c r="E15" s="28"/>
      <c r="F15" s="28"/>
      <c r="G15" s="66" t="s">
        <v>4</v>
      </c>
      <c r="H15" s="66"/>
      <c r="I15" s="66"/>
      <c r="J15" s="66"/>
      <c r="K15" s="66"/>
      <c r="L15" s="66" t="s">
        <v>4</v>
      </c>
      <c r="M15" s="66" t="s">
        <v>4</v>
      </c>
      <c r="N15" s="66" t="s">
        <v>4</v>
      </c>
      <c r="O15" s="66" t="s">
        <v>4</v>
      </c>
      <c r="P15" s="66"/>
      <c r="Q15" s="66"/>
      <c r="R15" s="66" t="s">
        <v>4</v>
      </c>
      <c r="S15" s="66" t="s">
        <v>4</v>
      </c>
      <c r="T15" s="66"/>
      <c r="U15" s="66"/>
      <c r="V15" s="20">
        <f t="shared" si="1"/>
        <v>0</v>
      </c>
      <c r="W15" s="274">
        <f t="shared" si="2"/>
        <v>0</v>
      </c>
      <c r="X15" s="179">
        <v>4.5999999999999996</v>
      </c>
      <c r="Y15" s="25">
        <v>9</v>
      </c>
      <c r="Z15" s="178">
        <v>5.7</v>
      </c>
      <c r="AA15" s="270">
        <f t="shared" si="3"/>
        <v>5.15</v>
      </c>
      <c r="AB15" s="271">
        <f t="shared" si="4"/>
        <v>2.06</v>
      </c>
      <c r="AC15" s="25">
        <v>100</v>
      </c>
      <c r="AD15" s="25">
        <v>0</v>
      </c>
      <c r="AE15" s="25">
        <v>0</v>
      </c>
      <c r="AF15" s="37">
        <v>0</v>
      </c>
      <c r="AG15" s="37">
        <f t="shared" si="5"/>
        <v>0</v>
      </c>
      <c r="AH15" s="188">
        <v>9</v>
      </c>
      <c r="AI15" s="36">
        <v>0</v>
      </c>
      <c r="AJ15" s="36">
        <v>0</v>
      </c>
      <c r="AK15" s="36">
        <v>0</v>
      </c>
      <c r="AL15" s="22">
        <v>10</v>
      </c>
      <c r="AM15" s="22">
        <v>10</v>
      </c>
      <c r="AN15" s="36">
        <v>0</v>
      </c>
      <c r="AO15" s="22"/>
      <c r="AP15" s="29">
        <f t="shared" si="6"/>
        <v>9</v>
      </c>
      <c r="AQ15" s="37">
        <f t="shared" si="7"/>
        <v>1.8</v>
      </c>
      <c r="AR15" s="188">
        <v>8.5</v>
      </c>
      <c r="AS15" s="32"/>
      <c r="AT15" s="29">
        <f t="shared" si="8"/>
        <v>8.5</v>
      </c>
      <c r="AU15" s="37">
        <f t="shared" si="9"/>
        <v>3.4000000000000004</v>
      </c>
      <c r="AV15" s="31">
        <f t="shared" si="0"/>
        <v>7.2600000000000007</v>
      </c>
      <c r="AW15" s="189">
        <f t="shared" si="10"/>
        <v>7.2600000000000007</v>
      </c>
      <c r="AX15" s="190"/>
      <c r="AY15">
        <v>0</v>
      </c>
      <c r="AZ15">
        <v>7</v>
      </c>
      <c r="BA15" t="s">
        <v>87</v>
      </c>
    </row>
    <row r="16" spans="1:53" ht="22.5" customHeight="1" thickBot="1">
      <c r="A16" s="143">
        <v>8</v>
      </c>
      <c r="B16" s="146" t="s">
        <v>139</v>
      </c>
      <c r="C16" s="27">
        <v>1</v>
      </c>
      <c r="D16" s="28"/>
      <c r="E16" s="28"/>
      <c r="F16" s="28"/>
      <c r="G16" s="66">
        <v>0</v>
      </c>
      <c r="H16" s="66"/>
      <c r="I16" s="66"/>
      <c r="J16" s="66"/>
      <c r="K16" s="66"/>
      <c r="L16" s="66" t="s">
        <v>4</v>
      </c>
      <c r="M16" s="66" t="s">
        <v>4</v>
      </c>
      <c r="N16" s="66">
        <v>0</v>
      </c>
      <c r="O16" s="66" t="s">
        <v>4</v>
      </c>
      <c r="P16" s="66"/>
      <c r="Q16" s="66"/>
      <c r="R16" s="66" t="s">
        <v>4</v>
      </c>
      <c r="S16" s="66" t="s">
        <v>4</v>
      </c>
      <c r="T16" s="66"/>
      <c r="U16" s="66"/>
      <c r="V16" s="20">
        <f t="shared" si="1"/>
        <v>0</v>
      </c>
      <c r="W16" s="274">
        <f t="shared" si="2"/>
        <v>0</v>
      </c>
      <c r="X16" s="179">
        <v>5</v>
      </c>
      <c r="Y16" s="25">
        <v>9</v>
      </c>
      <c r="Z16" s="178">
        <v>4.3</v>
      </c>
      <c r="AA16" s="270">
        <f t="shared" si="3"/>
        <v>4.6500000000000004</v>
      </c>
      <c r="AB16" s="271">
        <f t="shared" si="4"/>
        <v>1.8600000000000003</v>
      </c>
      <c r="AC16" s="25">
        <v>100</v>
      </c>
      <c r="AD16" s="25">
        <v>0</v>
      </c>
      <c r="AE16" s="25">
        <v>0</v>
      </c>
      <c r="AF16" s="37">
        <v>0</v>
      </c>
      <c r="AG16" s="37">
        <f t="shared" si="5"/>
        <v>0</v>
      </c>
      <c r="AH16" s="188">
        <v>9</v>
      </c>
      <c r="AI16" s="36">
        <v>0</v>
      </c>
      <c r="AJ16" s="36">
        <v>0</v>
      </c>
      <c r="AK16" s="36">
        <v>0</v>
      </c>
      <c r="AL16" s="22">
        <v>10</v>
      </c>
      <c r="AM16" s="22">
        <v>10</v>
      </c>
      <c r="AN16" s="36">
        <v>0</v>
      </c>
      <c r="AO16" s="22"/>
      <c r="AP16" s="29">
        <f t="shared" si="6"/>
        <v>9</v>
      </c>
      <c r="AQ16" s="37">
        <f t="shared" si="7"/>
        <v>1.8</v>
      </c>
      <c r="AR16" s="188">
        <v>9</v>
      </c>
      <c r="AS16" s="32"/>
      <c r="AT16" s="29">
        <f t="shared" si="8"/>
        <v>9</v>
      </c>
      <c r="AU16" s="37">
        <f t="shared" si="9"/>
        <v>3.6</v>
      </c>
      <c r="AV16" s="31">
        <f t="shared" si="0"/>
        <v>7.26</v>
      </c>
      <c r="AW16" s="189">
        <f t="shared" si="10"/>
        <v>7.26</v>
      </c>
      <c r="AX16" s="190"/>
      <c r="AY16">
        <v>0</v>
      </c>
      <c r="AZ16">
        <v>8</v>
      </c>
    </row>
    <row r="17" spans="1:53" ht="22.5" customHeight="1" thickBot="1">
      <c r="A17" s="143">
        <v>9</v>
      </c>
      <c r="B17" s="146" t="s">
        <v>140</v>
      </c>
      <c r="C17" s="27">
        <v>5</v>
      </c>
      <c r="D17" s="28"/>
      <c r="E17" s="28"/>
      <c r="F17" s="28"/>
      <c r="G17" s="66" t="s">
        <v>4</v>
      </c>
      <c r="H17" s="66"/>
      <c r="I17" s="66"/>
      <c r="J17" s="66"/>
      <c r="K17" s="66"/>
      <c r="L17" s="66" t="s">
        <v>4</v>
      </c>
      <c r="M17" s="66" t="s">
        <v>4</v>
      </c>
      <c r="N17" s="66" t="s">
        <v>4</v>
      </c>
      <c r="O17" s="66" t="s">
        <v>4</v>
      </c>
      <c r="P17" s="66"/>
      <c r="Q17" s="66"/>
      <c r="R17" s="66" t="s">
        <v>4</v>
      </c>
      <c r="S17" s="66" t="s">
        <v>4</v>
      </c>
      <c r="T17" s="66"/>
      <c r="U17" s="66"/>
      <c r="V17" s="20">
        <f t="shared" si="1"/>
        <v>0</v>
      </c>
      <c r="W17" s="274">
        <f t="shared" si="2"/>
        <v>0</v>
      </c>
      <c r="X17" s="179">
        <v>4.5999999999999996</v>
      </c>
      <c r="Y17" s="25">
        <v>9</v>
      </c>
      <c r="Z17" s="178">
        <v>5.3</v>
      </c>
      <c r="AA17" s="270">
        <f t="shared" si="3"/>
        <v>4.9499999999999993</v>
      </c>
      <c r="AB17" s="271">
        <f t="shared" si="4"/>
        <v>1.9799999999999998</v>
      </c>
      <c r="AC17" s="25">
        <v>100</v>
      </c>
      <c r="AD17" s="25">
        <v>0</v>
      </c>
      <c r="AE17" s="25">
        <v>0</v>
      </c>
      <c r="AF17" s="37">
        <v>0</v>
      </c>
      <c r="AG17" s="37">
        <f t="shared" si="5"/>
        <v>0</v>
      </c>
      <c r="AH17" s="188">
        <v>10</v>
      </c>
      <c r="AI17" s="36">
        <v>0</v>
      </c>
      <c r="AJ17" s="36">
        <v>0</v>
      </c>
      <c r="AK17" s="36">
        <v>0</v>
      </c>
      <c r="AL17" s="22">
        <v>10</v>
      </c>
      <c r="AM17" s="22">
        <v>10</v>
      </c>
      <c r="AN17" s="36">
        <v>0</v>
      </c>
      <c r="AO17" s="22"/>
      <c r="AP17" s="29">
        <f t="shared" si="6"/>
        <v>10</v>
      </c>
      <c r="AQ17" s="37">
        <f t="shared" si="7"/>
        <v>2</v>
      </c>
      <c r="AR17" s="188">
        <v>7.7</v>
      </c>
      <c r="AS17" s="32"/>
      <c r="AT17" s="29">
        <f t="shared" si="8"/>
        <v>7.7</v>
      </c>
      <c r="AU17" s="37">
        <f t="shared" si="9"/>
        <v>3.08</v>
      </c>
      <c r="AV17" s="31">
        <f t="shared" si="0"/>
        <v>7.06</v>
      </c>
      <c r="AW17" s="189">
        <f t="shared" si="10"/>
        <v>7.06</v>
      </c>
      <c r="AX17" s="190"/>
      <c r="AY17">
        <v>0</v>
      </c>
      <c r="AZ17">
        <v>9</v>
      </c>
    </row>
    <row r="18" spans="1:53" ht="22.5" customHeight="1" thickBot="1">
      <c r="A18" s="143">
        <v>10</v>
      </c>
      <c r="B18" s="146" t="s">
        <v>141</v>
      </c>
      <c r="C18" s="27">
        <v>4</v>
      </c>
      <c r="D18" s="28"/>
      <c r="E18" s="28"/>
      <c r="F18" s="28"/>
      <c r="G18" s="66" t="s">
        <v>4</v>
      </c>
      <c r="H18" s="66"/>
      <c r="I18" s="66"/>
      <c r="J18" s="66"/>
      <c r="K18" s="66"/>
      <c r="L18" s="66" t="s">
        <v>4</v>
      </c>
      <c r="M18" s="66" t="s">
        <v>4</v>
      </c>
      <c r="N18" s="66" t="s">
        <v>4</v>
      </c>
      <c r="O18" s="66" t="s">
        <v>4</v>
      </c>
      <c r="P18" s="66"/>
      <c r="Q18" s="66"/>
      <c r="R18" s="66" t="s">
        <v>4</v>
      </c>
      <c r="S18" s="66" t="s">
        <v>4</v>
      </c>
      <c r="T18" s="66"/>
      <c r="U18" s="66"/>
      <c r="V18" s="20">
        <f t="shared" si="1"/>
        <v>0</v>
      </c>
      <c r="W18" s="274">
        <f t="shared" si="2"/>
        <v>0</v>
      </c>
      <c r="X18" s="179">
        <v>4.5999999999999996</v>
      </c>
      <c r="Y18" s="25">
        <v>9</v>
      </c>
      <c r="Z18" s="178">
        <v>6.3</v>
      </c>
      <c r="AA18" s="270">
        <f t="shared" si="3"/>
        <v>5.4499999999999993</v>
      </c>
      <c r="AB18" s="271">
        <f t="shared" si="4"/>
        <v>2.1799999999999997</v>
      </c>
      <c r="AC18" s="25">
        <v>100</v>
      </c>
      <c r="AD18" s="25">
        <v>0</v>
      </c>
      <c r="AE18" s="25">
        <v>0</v>
      </c>
      <c r="AF18" s="37">
        <v>0</v>
      </c>
      <c r="AG18" s="37">
        <f t="shared" si="5"/>
        <v>0</v>
      </c>
      <c r="AH18" s="188">
        <v>10</v>
      </c>
      <c r="AI18" s="36">
        <v>0</v>
      </c>
      <c r="AJ18" s="36">
        <v>0</v>
      </c>
      <c r="AK18" s="36">
        <v>0</v>
      </c>
      <c r="AL18" s="22">
        <v>10</v>
      </c>
      <c r="AM18" s="22">
        <v>10</v>
      </c>
      <c r="AN18" s="36">
        <v>0</v>
      </c>
      <c r="AO18" s="22"/>
      <c r="AP18" s="29">
        <f t="shared" si="6"/>
        <v>10</v>
      </c>
      <c r="AQ18" s="37">
        <f t="shared" si="7"/>
        <v>2</v>
      </c>
      <c r="AR18" s="188">
        <v>8.5</v>
      </c>
      <c r="AS18" s="32"/>
      <c r="AT18" s="29">
        <f t="shared" si="8"/>
        <v>8.5</v>
      </c>
      <c r="AU18" s="37">
        <f t="shared" si="9"/>
        <v>3.4000000000000004</v>
      </c>
      <c r="AV18" s="31">
        <f t="shared" si="0"/>
        <v>7.58</v>
      </c>
      <c r="AW18" s="189">
        <f t="shared" si="10"/>
        <v>7.58</v>
      </c>
      <c r="AX18" s="190"/>
      <c r="AY18">
        <v>0</v>
      </c>
      <c r="AZ18">
        <v>10</v>
      </c>
      <c r="BA18" t="s">
        <v>87</v>
      </c>
    </row>
    <row r="19" spans="1:53" ht="22.5" customHeight="1" thickBot="1">
      <c r="A19" s="143">
        <v>11</v>
      </c>
      <c r="B19" s="146" t="s">
        <v>142</v>
      </c>
      <c r="C19" s="27">
        <v>2</v>
      </c>
      <c r="D19" s="28"/>
      <c r="E19" s="28"/>
      <c r="F19" s="28"/>
      <c r="G19" s="66">
        <v>0</v>
      </c>
      <c r="H19" s="66"/>
      <c r="I19" s="66"/>
      <c r="J19" s="66"/>
      <c r="K19" s="66"/>
      <c r="L19" s="66" t="s">
        <v>4</v>
      </c>
      <c r="M19" s="66" t="s">
        <v>4</v>
      </c>
      <c r="N19" s="66" t="s">
        <v>4</v>
      </c>
      <c r="O19" s="66" t="s">
        <v>4</v>
      </c>
      <c r="P19" s="66"/>
      <c r="Q19" s="66"/>
      <c r="R19" s="66" t="s">
        <v>4</v>
      </c>
      <c r="S19" s="66" t="s">
        <v>4</v>
      </c>
      <c r="T19" s="66"/>
      <c r="U19" s="66"/>
      <c r="V19" s="20">
        <f t="shared" si="1"/>
        <v>0</v>
      </c>
      <c r="W19" s="274">
        <f t="shared" si="2"/>
        <v>0</v>
      </c>
      <c r="X19" s="179">
        <v>6</v>
      </c>
      <c r="Y19" s="25">
        <v>9</v>
      </c>
      <c r="Z19" s="178">
        <v>4.7</v>
      </c>
      <c r="AA19" s="270">
        <f t="shared" si="3"/>
        <v>5.35</v>
      </c>
      <c r="AB19" s="271">
        <f t="shared" si="4"/>
        <v>2.14</v>
      </c>
      <c r="AC19" s="25">
        <v>100</v>
      </c>
      <c r="AD19" s="25">
        <v>0</v>
      </c>
      <c r="AE19" s="25">
        <v>0</v>
      </c>
      <c r="AF19" s="37">
        <v>0</v>
      </c>
      <c r="AG19" s="37">
        <f t="shared" si="5"/>
        <v>0</v>
      </c>
      <c r="AH19" s="188">
        <v>10</v>
      </c>
      <c r="AI19" s="36">
        <v>0</v>
      </c>
      <c r="AJ19" s="36">
        <v>0</v>
      </c>
      <c r="AK19" s="36">
        <v>0</v>
      </c>
      <c r="AL19" s="22">
        <v>10</v>
      </c>
      <c r="AM19" s="22">
        <v>10</v>
      </c>
      <c r="AN19" s="36">
        <v>0</v>
      </c>
      <c r="AO19" s="22"/>
      <c r="AP19" s="29">
        <f t="shared" si="6"/>
        <v>10</v>
      </c>
      <c r="AQ19" s="37">
        <f t="shared" si="7"/>
        <v>2</v>
      </c>
      <c r="AR19" s="188">
        <v>9</v>
      </c>
      <c r="AS19" s="32"/>
      <c r="AT19" s="29">
        <f t="shared" si="8"/>
        <v>9</v>
      </c>
      <c r="AU19" s="37">
        <f t="shared" si="9"/>
        <v>3.6</v>
      </c>
      <c r="AV19" s="31">
        <f t="shared" si="0"/>
        <v>7.74</v>
      </c>
      <c r="AW19" s="189">
        <f t="shared" si="10"/>
        <v>7.74</v>
      </c>
      <c r="AX19" s="190"/>
      <c r="AY19">
        <v>0</v>
      </c>
      <c r="AZ19">
        <v>11</v>
      </c>
    </row>
    <row r="20" spans="1:53" ht="22.5" customHeight="1" thickBot="1">
      <c r="A20" s="143">
        <v>12</v>
      </c>
      <c r="B20" s="146" t="s">
        <v>143</v>
      </c>
      <c r="C20" s="27">
        <v>4</v>
      </c>
      <c r="D20" s="28"/>
      <c r="E20" s="28"/>
      <c r="F20" s="28"/>
      <c r="G20" s="66" t="s">
        <v>4</v>
      </c>
      <c r="H20" s="66"/>
      <c r="I20" s="66"/>
      <c r="J20" s="66"/>
      <c r="K20" s="66"/>
      <c r="L20" s="66">
        <v>1</v>
      </c>
      <c r="M20" s="66" t="s">
        <v>4</v>
      </c>
      <c r="N20" s="66" t="s">
        <v>4</v>
      </c>
      <c r="O20" s="66" t="s">
        <v>4</v>
      </c>
      <c r="P20" s="66"/>
      <c r="Q20" s="66"/>
      <c r="R20" s="66" t="s">
        <v>4</v>
      </c>
      <c r="S20" s="66" t="s">
        <v>4</v>
      </c>
      <c r="T20" s="66"/>
      <c r="U20" s="66"/>
      <c r="V20" s="20">
        <f t="shared" si="1"/>
        <v>1</v>
      </c>
      <c r="W20" s="274">
        <v>1</v>
      </c>
      <c r="X20" s="179">
        <v>4.5999999999999996</v>
      </c>
      <c r="Y20" s="25">
        <v>9</v>
      </c>
      <c r="Z20" s="178">
        <v>6.3</v>
      </c>
      <c r="AA20" s="270">
        <f t="shared" si="3"/>
        <v>5.4499999999999993</v>
      </c>
      <c r="AB20" s="271">
        <f t="shared" si="4"/>
        <v>2.1799999999999997</v>
      </c>
      <c r="AC20" s="25">
        <v>100</v>
      </c>
      <c r="AD20" s="25">
        <v>0</v>
      </c>
      <c r="AE20" s="25">
        <v>0</v>
      </c>
      <c r="AF20" s="37">
        <v>0</v>
      </c>
      <c r="AG20" s="37">
        <f t="shared" si="5"/>
        <v>0</v>
      </c>
      <c r="AH20" s="188">
        <v>10</v>
      </c>
      <c r="AI20" s="36">
        <v>0</v>
      </c>
      <c r="AJ20" s="36">
        <v>0</v>
      </c>
      <c r="AK20" s="36">
        <v>0</v>
      </c>
      <c r="AL20" s="22">
        <v>10</v>
      </c>
      <c r="AM20" s="22">
        <v>10</v>
      </c>
      <c r="AN20" s="36">
        <v>0</v>
      </c>
      <c r="AO20" s="22"/>
      <c r="AP20" s="29">
        <f t="shared" si="6"/>
        <v>10</v>
      </c>
      <c r="AQ20" s="37">
        <f t="shared" si="7"/>
        <v>2</v>
      </c>
      <c r="AR20" s="188">
        <v>5</v>
      </c>
      <c r="AS20" s="32"/>
      <c r="AT20" s="29">
        <f t="shared" si="8"/>
        <v>5</v>
      </c>
      <c r="AU20" s="37">
        <f t="shared" si="9"/>
        <v>2</v>
      </c>
      <c r="AV20" s="31">
        <f t="shared" si="0"/>
        <v>6.18</v>
      </c>
      <c r="AW20" s="189">
        <f t="shared" si="10"/>
        <v>6.18</v>
      </c>
      <c r="AX20" s="190"/>
      <c r="AY20">
        <v>2</v>
      </c>
      <c r="AZ20">
        <v>12</v>
      </c>
    </row>
    <row r="21" spans="1:53" ht="22.5" customHeight="1" thickBot="1">
      <c r="A21" s="143">
        <v>13</v>
      </c>
      <c r="B21" s="146" t="s">
        <v>144</v>
      </c>
      <c r="C21" s="27">
        <v>5</v>
      </c>
      <c r="D21" s="28"/>
      <c r="E21" s="28"/>
      <c r="F21" s="28"/>
      <c r="G21" s="66" t="s">
        <v>4</v>
      </c>
      <c r="H21" s="66"/>
      <c r="I21" s="66"/>
      <c r="J21" s="66"/>
      <c r="K21" s="66"/>
      <c r="L21" s="66">
        <v>2</v>
      </c>
      <c r="M21" s="66" t="s">
        <v>4</v>
      </c>
      <c r="N21" s="66" t="s">
        <v>4</v>
      </c>
      <c r="O21" s="66">
        <v>2</v>
      </c>
      <c r="P21" s="66"/>
      <c r="Q21" s="66"/>
      <c r="R21" s="66">
        <v>1</v>
      </c>
      <c r="S21" s="66" t="s">
        <v>4</v>
      </c>
      <c r="T21" s="66"/>
      <c r="U21" s="66"/>
      <c r="V21" s="20">
        <f t="shared" si="1"/>
        <v>5</v>
      </c>
      <c r="W21" s="274">
        <v>5</v>
      </c>
      <c r="X21" s="179">
        <v>3.6</v>
      </c>
      <c r="Y21" s="25">
        <v>9</v>
      </c>
      <c r="Z21" s="178">
        <v>4.3</v>
      </c>
      <c r="AA21" s="270">
        <f t="shared" si="3"/>
        <v>3.95</v>
      </c>
      <c r="AB21" s="271">
        <f t="shared" si="4"/>
        <v>1.58</v>
      </c>
      <c r="AC21" s="25">
        <v>100</v>
      </c>
      <c r="AD21" s="25">
        <v>0</v>
      </c>
      <c r="AE21" s="25">
        <v>0</v>
      </c>
      <c r="AF21" s="37">
        <v>0</v>
      </c>
      <c r="AG21" s="37">
        <f t="shared" si="5"/>
        <v>0</v>
      </c>
      <c r="AH21" s="188">
        <v>10</v>
      </c>
      <c r="AI21" s="36">
        <v>0</v>
      </c>
      <c r="AJ21" s="36">
        <v>0</v>
      </c>
      <c r="AK21" s="36">
        <v>0</v>
      </c>
      <c r="AL21" s="22">
        <v>10</v>
      </c>
      <c r="AM21" s="22">
        <v>10</v>
      </c>
      <c r="AN21" s="36">
        <v>0</v>
      </c>
      <c r="AO21" s="22"/>
      <c r="AP21" s="29">
        <f t="shared" si="6"/>
        <v>10</v>
      </c>
      <c r="AQ21" s="37">
        <f t="shared" si="7"/>
        <v>2</v>
      </c>
      <c r="AR21" s="188">
        <v>7.5</v>
      </c>
      <c r="AS21" s="32"/>
      <c r="AT21" s="29">
        <f t="shared" si="8"/>
        <v>7.5</v>
      </c>
      <c r="AU21" s="37">
        <f t="shared" si="9"/>
        <v>3</v>
      </c>
      <c r="AV21" s="31">
        <f t="shared" si="0"/>
        <v>6.58</v>
      </c>
      <c r="AW21" s="189">
        <f t="shared" si="10"/>
        <v>6.58</v>
      </c>
      <c r="AX21" s="190"/>
      <c r="AY21">
        <v>0</v>
      </c>
      <c r="AZ21">
        <v>13</v>
      </c>
    </row>
    <row r="22" spans="1:53" ht="22.5" customHeight="1" thickBot="1">
      <c r="A22" s="143">
        <v>14</v>
      </c>
      <c r="B22" s="146" t="s">
        <v>145</v>
      </c>
      <c r="C22" s="27">
        <v>1</v>
      </c>
      <c r="D22" s="28"/>
      <c r="E22" s="28"/>
      <c r="F22" s="28"/>
      <c r="G22" s="66" t="s">
        <v>4</v>
      </c>
      <c r="H22" s="66"/>
      <c r="I22" s="66"/>
      <c r="J22" s="66"/>
      <c r="K22" s="66"/>
      <c r="L22" s="66">
        <v>2</v>
      </c>
      <c r="M22" s="66" t="s">
        <v>4</v>
      </c>
      <c r="N22" s="66" t="s">
        <v>4</v>
      </c>
      <c r="O22" s="66">
        <v>2</v>
      </c>
      <c r="P22" s="66"/>
      <c r="Q22" s="66"/>
      <c r="R22" s="66" t="s">
        <v>4</v>
      </c>
      <c r="S22" s="66" t="s">
        <v>4</v>
      </c>
      <c r="T22" s="66"/>
      <c r="U22" s="66"/>
      <c r="V22" s="20">
        <f t="shared" si="1"/>
        <v>4</v>
      </c>
      <c r="W22" s="274">
        <v>4</v>
      </c>
      <c r="X22" s="179">
        <v>7</v>
      </c>
      <c r="Y22" s="25">
        <v>9</v>
      </c>
      <c r="Z22" s="178">
        <v>5.7</v>
      </c>
      <c r="AA22" s="270">
        <f t="shared" si="3"/>
        <v>6.35</v>
      </c>
      <c r="AB22" s="271">
        <f t="shared" si="4"/>
        <v>2.54</v>
      </c>
      <c r="AC22" s="25">
        <v>100</v>
      </c>
      <c r="AD22" s="25">
        <v>0</v>
      </c>
      <c r="AE22" s="25">
        <v>0</v>
      </c>
      <c r="AF22" s="37">
        <v>0</v>
      </c>
      <c r="AG22" s="37">
        <f t="shared" si="5"/>
        <v>0</v>
      </c>
      <c r="AH22" s="188">
        <v>10</v>
      </c>
      <c r="AI22" s="36">
        <v>0</v>
      </c>
      <c r="AJ22" s="36">
        <v>0</v>
      </c>
      <c r="AK22" s="36">
        <v>0</v>
      </c>
      <c r="AL22" s="22">
        <v>10</v>
      </c>
      <c r="AM22" s="22">
        <v>10</v>
      </c>
      <c r="AN22" s="36">
        <v>0</v>
      </c>
      <c r="AO22" s="22"/>
      <c r="AP22" s="29">
        <f t="shared" si="6"/>
        <v>10</v>
      </c>
      <c r="AQ22" s="37">
        <f t="shared" si="7"/>
        <v>2</v>
      </c>
      <c r="AR22" s="188">
        <v>5.3</v>
      </c>
      <c r="AS22" s="32"/>
      <c r="AT22" s="29">
        <f t="shared" si="8"/>
        <v>5.3</v>
      </c>
      <c r="AU22" s="37">
        <f t="shared" si="9"/>
        <v>2.12</v>
      </c>
      <c r="AV22" s="31">
        <f t="shared" si="0"/>
        <v>6.66</v>
      </c>
      <c r="AW22" s="189">
        <f t="shared" si="10"/>
        <v>6.66</v>
      </c>
      <c r="AX22" s="190"/>
      <c r="AY22">
        <v>2</v>
      </c>
      <c r="AZ22">
        <v>14</v>
      </c>
    </row>
    <row r="23" spans="1:53" ht="22.5" customHeight="1" thickBot="1">
      <c r="A23" s="143">
        <v>15</v>
      </c>
      <c r="B23" s="146" t="s">
        <v>146</v>
      </c>
      <c r="C23" s="27">
        <v>4</v>
      </c>
      <c r="D23" s="28"/>
      <c r="E23" s="28"/>
      <c r="F23" s="28"/>
      <c r="G23" s="66" t="s">
        <v>4</v>
      </c>
      <c r="H23" s="66"/>
      <c r="I23" s="66"/>
      <c r="J23" s="66"/>
      <c r="K23" s="66"/>
      <c r="L23" s="66" t="s">
        <v>4</v>
      </c>
      <c r="M23" s="66" t="s">
        <v>4</v>
      </c>
      <c r="N23" s="66" t="s">
        <v>4</v>
      </c>
      <c r="O23" s="66" t="s">
        <v>4</v>
      </c>
      <c r="P23" s="66"/>
      <c r="Q23" s="66"/>
      <c r="R23" s="66" t="s">
        <v>4</v>
      </c>
      <c r="S23" s="66" t="s">
        <v>4</v>
      </c>
      <c r="T23" s="66"/>
      <c r="U23" s="66"/>
      <c r="V23" s="20">
        <f t="shared" si="1"/>
        <v>0</v>
      </c>
      <c r="W23" s="274">
        <f t="shared" si="2"/>
        <v>0</v>
      </c>
      <c r="X23" s="179">
        <v>3.6</v>
      </c>
      <c r="Y23" s="25">
        <v>9</v>
      </c>
      <c r="Z23" s="178">
        <v>6</v>
      </c>
      <c r="AA23" s="270">
        <f t="shared" si="3"/>
        <v>4.8</v>
      </c>
      <c r="AB23" s="271">
        <f t="shared" si="4"/>
        <v>1.92</v>
      </c>
      <c r="AC23" s="25">
        <v>100</v>
      </c>
      <c r="AD23" s="25">
        <v>0</v>
      </c>
      <c r="AE23" s="25">
        <v>0</v>
      </c>
      <c r="AF23" s="37">
        <v>0</v>
      </c>
      <c r="AG23" s="37">
        <f t="shared" si="5"/>
        <v>0</v>
      </c>
      <c r="AH23" s="188">
        <v>9</v>
      </c>
      <c r="AI23" s="36">
        <v>0</v>
      </c>
      <c r="AJ23" s="36">
        <v>0</v>
      </c>
      <c r="AK23" s="36">
        <v>0</v>
      </c>
      <c r="AL23" s="22">
        <v>10</v>
      </c>
      <c r="AM23" s="22">
        <v>10</v>
      </c>
      <c r="AN23" s="36">
        <v>0</v>
      </c>
      <c r="AO23" s="22"/>
      <c r="AP23" s="29">
        <f t="shared" si="6"/>
        <v>9</v>
      </c>
      <c r="AQ23" s="37">
        <f t="shared" si="7"/>
        <v>1.8</v>
      </c>
      <c r="AR23" s="188">
        <v>9</v>
      </c>
      <c r="AS23" s="32"/>
      <c r="AT23" s="29">
        <f t="shared" si="8"/>
        <v>9</v>
      </c>
      <c r="AU23" s="37">
        <f t="shared" si="9"/>
        <v>3.6</v>
      </c>
      <c r="AV23" s="31">
        <f t="shared" si="0"/>
        <v>7.32</v>
      </c>
      <c r="AW23" s="189">
        <f t="shared" si="10"/>
        <v>7.32</v>
      </c>
      <c r="AX23" s="190"/>
      <c r="AY23">
        <v>0</v>
      </c>
      <c r="AZ23">
        <v>15</v>
      </c>
    </row>
    <row r="24" spans="1:53" ht="22.5" customHeight="1" thickBot="1">
      <c r="A24" s="143">
        <v>16</v>
      </c>
      <c r="B24" s="146" t="s">
        <v>147</v>
      </c>
      <c r="C24" s="27">
        <v>4</v>
      </c>
      <c r="D24" s="28"/>
      <c r="E24" s="28"/>
      <c r="F24" s="28"/>
      <c r="G24" s="66" t="s">
        <v>4</v>
      </c>
      <c r="H24" s="66"/>
      <c r="I24" s="66"/>
      <c r="J24" s="66"/>
      <c r="K24" s="66"/>
      <c r="L24" s="66" t="s">
        <v>4</v>
      </c>
      <c r="M24" s="66" t="s">
        <v>4</v>
      </c>
      <c r="N24" s="66" t="s">
        <v>4</v>
      </c>
      <c r="O24" s="66" t="s">
        <v>4</v>
      </c>
      <c r="P24" s="66"/>
      <c r="Q24" s="66"/>
      <c r="R24" s="66" t="s">
        <v>4</v>
      </c>
      <c r="S24" s="66">
        <v>2</v>
      </c>
      <c r="T24" s="66"/>
      <c r="U24" s="66"/>
      <c r="V24" s="20">
        <f t="shared" si="1"/>
        <v>2</v>
      </c>
      <c r="W24" s="274">
        <v>2</v>
      </c>
      <c r="X24" s="179">
        <v>5.6</v>
      </c>
      <c r="Y24" s="25">
        <v>9</v>
      </c>
      <c r="Z24" s="178">
        <v>4</v>
      </c>
      <c r="AA24" s="270">
        <f t="shared" si="3"/>
        <v>4.8</v>
      </c>
      <c r="AB24" s="271">
        <f t="shared" si="4"/>
        <v>1.92</v>
      </c>
      <c r="AC24" s="25">
        <v>100</v>
      </c>
      <c r="AD24" s="25">
        <v>0</v>
      </c>
      <c r="AE24" s="25">
        <v>0</v>
      </c>
      <c r="AF24" s="37">
        <v>0</v>
      </c>
      <c r="AG24" s="37">
        <f t="shared" si="5"/>
        <v>0</v>
      </c>
      <c r="AH24" s="188">
        <v>10</v>
      </c>
      <c r="AI24" s="36">
        <v>0</v>
      </c>
      <c r="AJ24" s="36">
        <v>0</v>
      </c>
      <c r="AK24" s="36">
        <v>0</v>
      </c>
      <c r="AL24" s="22">
        <v>10</v>
      </c>
      <c r="AM24" s="22">
        <v>10</v>
      </c>
      <c r="AN24" s="36">
        <v>0</v>
      </c>
      <c r="AO24" s="22"/>
      <c r="AP24" s="29">
        <f t="shared" si="6"/>
        <v>10</v>
      </c>
      <c r="AQ24" s="37">
        <f t="shared" si="7"/>
        <v>2</v>
      </c>
      <c r="AR24" s="188">
        <v>8.8000000000000007</v>
      </c>
      <c r="AS24" s="32"/>
      <c r="AT24" s="29">
        <f t="shared" si="8"/>
        <v>8.8000000000000007</v>
      </c>
      <c r="AU24" s="37">
        <f t="shared" si="9"/>
        <v>3.5200000000000005</v>
      </c>
      <c r="AV24" s="31">
        <f t="shared" si="0"/>
        <v>7.44</v>
      </c>
      <c r="AW24" s="189">
        <f t="shared" si="10"/>
        <v>7.44</v>
      </c>
      <c r="AX24" s="190"/>
      <c r="AY24">
        <v>1</v>
      </c>
      <c r="AZ24">
        <v>16</v>
      </c>
    </row>
    <row r="25" spans="1:53" ht="22.5" customHeight="1" thickBot="1">
      <c r="A25" s="143">
        <v>17</v>
      </c>
      <c r="B25" s="146" t="s">
        <v>148</v>
      </c>
      <c r="C25" s="27">
        <v>6</v>
      </c>
      <c r="D25" s="28"/>
      <c r="E25" s="28"/>
      <c r="F25" s="28"/>
      <c r="G25" s="66" t="s">
        <v>4</v>
      </c>
      <c r="H25" s="66"/>
      <c r="I25" s="66"/>
      <c r="J25" s="66"/>
      <c r="K25" s="66"/>
      <c r="L25" s="137">
        <v>0</v>
      </c>
      <c r="M25" s="66" t="s">
        <v>4</v>
      </c>
      <c r="N25" s="66" t="s">
        <v>4</v>
      </c>
      <c r="O25" s="66" t="s">
        <v>4</v>
      </c>
      <c r="P25" s="66"/>
      <c r="Q25" s="66"/>
      <c r="R25" s="66" t="s">
        <v>4</v>
      </c>
      <c r="S25" s="66" t="s">
        <v>4</v>
      </c>
      <c r="T25" s="66"/>
      <c r="U25" s="66"/>
      <c r="V25" s="20">
        <f t="shared" si="1"/>
        <v>0</v>
      </c>
      <c r="W25" s="274">
        <f t="shared" si="2"/>
        <v>0</v>
      </c>
      <c r="X25" s="179">
        <v>5.3</v>
      </c>
      <c r="Y25" s="25">
        <v>9</v>
      </c>
      <c r="Z25" s="178">
        <v>5.3</v>
      </c>
      <c r="AA25" s="270">
        <f t="shared" si="3"/>
        <v>5.3</v>
      </c>
      <c r="AB25" s="271">
        <f t="shared" si="4"/>
        <v>2.12</v>
      </c>
      <c r="AC25" s="25">
        <v>100</v>
      </c>
      <c r="AD25" s="25">
        <v>0</v>
      </c>
      <c r="AE25" s="25">
        <v>0</v>
      </c>
      <c r="AF25" s="37">
        <v>0</v>
      </c>
      <c r="AG25" s="37">
        <f t="shared" si="5"/>
        <v>0</v>
      </c>
      <c r="AH25" s="188">
        <v>10</v>
      </c>
      <c r="AI25" s="36">
        <v>0</v>
      </c>
      <c r="AJ25" s="36">
        <v>0</v>
      </c>
      <c r="AK25" s="36">
        <v>0</v>
      </c>
      <c r="AL25" s="22">
        <v>10</v>
      </c>
      <c r="AM25" s="22">
        <v>10</v>
      </c>
      <c r="AN25" s="36">
        <v>0</v>
      </c>
      <c r="AO25" s="22"/>
      <c r="AP25" s="29">
        <f t="shared" si="6"/>
        <v>10</v>
      </c>
      <c r="AQ25" s="37">
        <f t="shared" si="7"/>
        <v>2</v>
      </c>
      <c r="AR25" s="188">
        <v>7.5</v>
      </c>
      <c r="AS25" s="32"/>
      <c r="AT25" s="29">
        <f t="shared" si="8"/>
        <v>7.5</v>
      </c>
      <c r="AU25" s="37">
        <f t="shared" si="9"/>
        <v>3</v>
      </c>
      <c r="AV25" s="31">
        <f t="shared" si="0"/>
        <v>7.12</v>
      </c>
      <c r="AW25" s="189">
        <f t="shared" si="10"/>
        <v>7.12</v>
      </c>
      <c r="AX25" s="190"/>
      <c r="AY25">
        <v>0</v>
      </c>
      <c r="AZ25">
        <v>17</v>
      </c>
    </row>
    <row r="26" spans="1:53" ht="22.5" customHeight="1" thickBot="1">
      <c r="A26" s="143">
        <v>18</v>
      </c>
      <c r="B26" s="146" t="s">
        <v>149</v>
      </c>
      <c r="C26" s="27">
        <v>2</v>
      </c>
      <c r="D26" s="28"/>
      <c r="E26" s="28"/>
      <c r="F26" s="28"/>
      <c r="G26" s="66" t="s">
        <v>4</v>
      </c>
      <c r="H26" s="66"/>
      <c r="I26" s="80"/>
      <c r="J26" s="66"/>
      <c r="K26" s="66"/>
      <c r="L26" s="66" t="s">
        <v>4</v>
      </c>
      <c r="M26" s="66" t="s">
        <v>4</v>
      </c>
      <c r="N26" s="66" t="s">
        <v>4</v>
      </c>
      <c r="O26" s="66">
        <v>1</v>
      </c>
      <c r="P26" s="66"/>
      <c r="Q26" s="66"/>
      <c r="R26" s="66" t="s">
        <v>4</v>
      </c>
      <c r="S26" s="66" t="s">
        <v>4</v>
      </c>
      <c r="T26" s="66"/>
      <c r="U26" s="66"/>
      <c r="V26" s="20">
        <f t="shared" si="1"/>
        <v>1</v>
      </c>
      <c r="W26" s="274">
        <v>1</v>
      </c>
      <c r="X26" s="179">
        <v>6.3</v>
      </c>
      <c r="Y26" s="25">
        <v>9</v>
      </c>
      <c r="Z26" s="178">
        <v>5</v>
      </c>
      <c r="AA26" s="270">
        <f t="shared" si="3"/>
        <v>5.65</v>
      </c>
      <c r="AB26" s="271">
        <f t="shared" si="4"/>
        <v>2.2600000000000002</v>
      </c>
      <c r="AC26" s="25">
        <v>100</v>
      </c>
      <c r="AD26" s="25">
        <v>0</v>
      </c>
      <c r="AE26" s="25">
        <v>0</v>
      </c>
      <c r="AF26" s="37">
        <v>0</v>
      </c>
      <c r="AG26" s="37">
        <f t="shared" si="5"/>
        <v>0</v>
      </c>
      <c r="AH26" s="188">
        <v>10</v>
      </c>
      <c r="AI26" s="36">
        <v>0</v>
      </c>
      <c r="AJ26" s="36">
        <v>0</v>
      </c>
      <c r="AK26" s="36">
        <v>0</v>
      </c>
      <c r="AL26" s="22">
        <v>10</v>
      </c>
      <c r="AM26" s="22">
        <v>10</v>
      </c>
      <c r="AN26" s="36">
        <v>0</v>
      </c>
      <c r="AO26" s="22"/>
      <c r="AP26" s="29">
        <f t="shared" si="6"/>
        <v>10</v>
      </c>
      <c r="AQ26" s="37">
        <f t="shared" si="7"/>
        <v>2</v>
      </c>
      <c r="AR26" s="188">
        <v>9</v>
      </c>
      <c r="AS26" s="32"/>
      <c r="AT26" s="29">
        <f t="shared" si="8"/>
        <v>9</v>
      </c>
      <c r="AU26" s="37">
        <f t="shared" si="9"/>
        <v>3.6</v>
      </c>
      <c r="AV26" s="31">
        <f t="shared" si="0"/>
        <v>7.8599999999999994</v>
      </c>
      <c r="AW26" s="189">
        <f t="shared" si="10"/>
        <v>7.8599999999999994</v>
      </c>
      <c r="AX26" s="190"/>
      <c r="AY26">
        <v>0</v>
      </c>
      <c r="AZ26">
        <v>18</v>
      </c>
    </row>
    <row r="27" spans="1:53" ht="22.5" customHeight="1" thickBot="1">
      <c r="A27" s="143">
        <v>19</v>
      </c>
      <c r="B27" s="146" t="s">
        <v>150</v>
      </c>
      <c r="C27" s="27">
        <v>6</v>
      </c>
      <c r="D27" s="28"/>
      <c r="E27" s="28"/>
      <c r="F27" s="28"/>
      <c r="G27" s="66" t="s">
        <v>4</v>
      </c>
      <c r="H27" s="66"/>
      <c r="I27" s="66"/>
      <c r="J27" s="66"/>
      <c r="K27" s="66"/>
      <c r="L27" s="66">
        <v>2</v>
      </c>
      <c r="M27" s="66" t="s">
        <v>4</v>
      </c>
      <c r="N27" s="66" t="s">
        <v>4</v>
      </c>
      <c r="O27" s="66" t="s">
        <v>4</v>
      </c>
      <c r="P27" s="66"/>
      <c r="Q27" s="66"/>
      <c r="R27" s="66" t="s">
        <v>4</v>
      </c>
      <c r="S27" s="66" t="s">
        <v>4</v>
      </c>
      <c r="T27" s="66"/>
      <c r="U27" s="66"/>
      <c r="V27" s="20">
        <f t="shared" si="1"/>
        <v>2</v>
      </c>
      <c r="W27" s="274">
        <v>2</v>
      </c>
      <c r="X27" s="179">
        <v>3.6</v>
      </c>
      <c r="Y27" s="25">
        <v>9</v>
      </c>
      <c r="Z27" s="178">
        <v>4.3</v>
      </c>
      <c r="AA27" s="270">
        <f t="shared" si="3"/>
        <v>3.95</v>
      </c>
      <c r="AB27" s="271">
        <f t="shared" si="4"/>
        <v>1.58</v>
      </c>
      <c r="AC27" s="25">
        <v>100</v>
      </c>
      <c r="AD27" s="25">
        <v>0</v>
      </c>
      <c r="AE27" s="25">
        <v>0</v>
      </c>
      <c r="AF27" s="37">
        <v>0</v>
      </c>
      <c r="AG27" s="37">
        <f t="shared" si="5"/>
        <v>0</v>
      </c>
      <c r="AH27" s="188">
        <v>10</v>
      </c>
      <c r="AI27" s="36">
        <v>0</v>
      </c>
      <c r="AJ27" s="36">
        <v>0</v>
      </c>
      <c r="AK27" s="36">
        <v>0</v>
      </c>
      <c r="AL27" s="22">
        <v>10</v>
      </c>
      <c r="AM27" s="22">
        <v>10</v>
      </c>
      <c r="AN27" s="36">
        <v>0</v>
      </c>
      <c r="AO27" s="22"/>
      <c r="AP27" s="29">
        <f t="shared" si="6"/>
        <v>10</v>
      </c>
      <c r="AQ27" s="37">
        <f t="shared" si="7"/>
        <v>2</v>
      </c>
      <c r="AR27" s="188">
        <v>8.5</v>
      </c>
      <c r="AS27" s="32"/>
      <c r="AT27" s="29">
        <f t="shared" si="8"/>
        <v>8.5</v>
      </c>
      <c r="AU27" s="37">
        <f t="shared" si="9"/>
        <v>3.4000000000000004</v>
      </c>
      <c r="AV27" s="31">
        <f t="shared" si="0"/>
        <v>6.98</v>
      </c>
      <c r="AW27" s="189">
        <f t="shared" si="10"/>
        <v>6.98</v>
      </c>
      <c r="AX27" s="190"/>
      <c r="AY27">
        <v>0</v>
      </c>
      <c r="AZ27">
        <v>19</v>
      </c>
    </row>
    <row r="28" spans="1:53" ht="22.5" customHeight="1" thickBot="1">
      <c r="A28" s="143">
        <v>20</v>
      </c>
      <c r="B28" s="146" t="s">
        <v>151</v>
      </c>
      <c r="C28" s="27">
        <v>1</v>
      </c>
      <c r="D28" s="28"/>
      <c r="E28" s="28"/>
      <c r="F28" s="28"/>
      <c r="G28" s="66" t="s">
        <v>4</v>
      </c>
      <c r="H28" s="66"/>
      <c r="I28" s="66"/>
      <c r="J28" s="66"/>
      <c r="K28" s="66"/>
      <c r="L28" s="66" t="s">
        <v>4</v>
      </c>
      <c r="M28" s="66" t="s">
        <v>4</v>
      </c>
      <c r="N28" s="66" t="s">
        <v>4</v>
      </c>
      <c r="O28" s="66" t="s">
        <v>4</v>
      </c>
      <c r="P28" s="66"/>
      <c r="Q28" s="66"/>
      <c r="R28" s="66" t="s">
        <v>4</v>
      </c>
      <c r="S28" s="66" t="s">
        <v>4</v>
      </c>
      <c r="T28" s="66"/>
      <c r="U28" s="66"/>
      <c r="V28" s="20">
        <f t="shared" si="1"/>
        <v>0</v>
      </c>
      <c r="W28" s="274">
        <f t="shared" si="2"/>
        <v>0</v>
      </c>
      <c r="X28" s="179">
        <v>3.6</v>
      </c>
      <c r="Y28" s="25">
        <v>9</v>
      </c>
      <c r="Z28" s="178">
        <v>5</v>
      </c>
      <c r="AA28" s="270">
        <f t="shared" si="3"/>
        <v>4.3</v>
      </c>
      <c r="AB28" s="271">
        <f t="shared" si="4"/>
        <v>1.72</v>
      </c>
      <c r="AC28" s="25">
        <v>100</v>
      </c>
      <c r="AD28" s="25">
        <v>0</v>
      </c>
      <c r="AE28" s="25">
        <v>0</v>
      </c>
      <c r="AF28" s="37">
        <v>0</v>
      </c>
      <c r="AG28" s="37">
        <f t="shared" si="5"/>
        <v>0</v>
      </c>
      <c r="AH28" s="188">
        <v>10</v>
      </c>
      <c r="AI28" s="36">
        <v>0</v>
      </c>
      <c r="AJ28" s="36">
        <v>0</v>
      </c>
      <c r="AK28" s="36">
        <v>0</v>
      </c>
      <c r="AL28" s="22">
        <v>10</v>
      </c>
      <c r="AM28" s="22">
        <v>10</v>
      </c>
      <c r="AN28" s="36">
        <v>0</v>
      </c>
      <c r="AO28" s="22"/>
      <c r="AP28" s="29">
        <f t="shared" si="6"/>
        <v>10</v>
      </c>
      <c r="AQ28" s="37">
        <f t="shared" si="7"/>
        <v>2</v>
      </c>
      <c r="AR28" s="188">
        <v>8.3000000000000007</v>
      </c>
      <c r="AS28" s="32"/>
      <c r="AT28" s="29">
        <f t="shared" si="8"/>
        <v>8.3000000000000007</v>
      </c>
      <c r="AU28" s="37">
        <f t="shared" si="9"/>
        <v>3.3200000000000003</v>
      </c>
      <c r="AV28" s="31">
        <f t="shared" si="0"/>
        <v>7.04</v>
      </c>
      <c r="AW28" s="189">
        <f t="shared" si="10"/>
        <v>7.04</v>
      </c>
      <c r="AX28" s="190"/>
      <c r="AY28">
        <v>0</v>
      </c>
      <c r="AZ28">
        <v>20</v>
      </c>
    </row>
    <row r="29" spans="1:53" ht="22.5" customHeight="1" thickBot="1">
      <c r="A29" s="143">
        <v>21</v>
      </c>
      <c r="B29" s="146" t="s">
        <v>152</v>
      </c>
      <c r="C29" s="27">
        <v>3</v>
      </c>
      <c r="D29" s="28"/>
      <c r="E29" s="28"/>
      <c r="F29" s="28"/>
      <c r="G29" s="66" t="s">
        <v>4</v>
      </c>
      <c r="H29" s="66"/>
      <c r="I29" s="66"/>
      <c r="J29" s="66"/>
      <c r="K29" s="66"/>
      <c r="L29" s="66">
        <v>2</v>
      </c>
      <c r="M29" s="66" t="s">
        <v>4</v>
      </c>
      <c r="N29" s="66" t="s">
        <v>4</v>
      </c>
      <c r="O29" s="66" t="s">
        <v>4</v>
      </c>
      <c r="P29" s="66"/>
      <c r="Q29" s="66"/>
      <c r="R29" s="66" t="s">
        <v>4</v>
      </c>
      <c r="S29" s="66" t="s">
        <v>4</v>
      </c>
      <c r="T29" s="66"/>
      <c r="U29" s="66"/>
      <c r="V29" s="20">
        <f t="shared" si="1"/>
        <v>2</v>
      </c>
      <c r="W29" s="274">
        <v>2</v>
      </c>
      <c r="X29" s="179">
        <v>4.5999999999999996</v>
      </c>
      <c r="Y29" s="25">
        <v>9</v>
      </c>
      <c r="Z29" s="178">
        <v>5</v>
      </c>
      <c r="AA29" s="270">
        <f t="shared" si="3"/>
        <v>4.8</v>
      </c>
      <c r="AB29" s="271">
        <f t="shared" si="4"/>
        <v>1.92</v>
      </c>
      <c r="AC29" s="25">
        <v>100</v>
      </c>
      <c r="AD29" s="25">
        <v>0</v>
      </c>
      <c r="AE29" s="25">
        <v>0</v>
      </c>
      <c r="AF29" s="37">
        <v>0</v>
      </c>
      <c r="AG29" s="37">
        <f t="shared" si="5"/>
        <v>0</v>
      </c>
      <c r="AH29" s="188">
        <v>10</v>
      </c>
      <c r="AI29" s="36">
        <v>0</v>
      </c>
      <c r="AJ29" s="36">
        <v>0</v>
      </c>
      <c r="AK29" s="36">
        <v>0</v>
      </c>
      <c r="AL29" s="22">
        <v>10</v>
      </c>
      <c r="AM29" s="22">
        <v>10</v>
      </c>
      <c r="AN29" s="36">
        <v>0</v>
      </c>
      <c r="AO29" s="22"/>
      <c r="AP29" s="29">
        <f t="shared" si="6"/>
        <v>10</v>
      </c>
      <c r="AQ29" s="37">
        <f t="shared" si="7"/>
        <v>2</v>
      </c>
      <c r="AR29" s="188">
        <v>6</v>
      </c>
      <c r="AS29" s="32"/>
      <c r="AT29" s="29">
        <f t="shared" si="8"/>
        <v>6</v>
      </c>
      <c r="AU29" s="37">
        <f t="shared" si="9"/>
        <v>2.4000000000000004</v>
      </c>
      <c r="AV29" s="31">
        <f t="shared" si="0"/>
        <v>6.32</v>
      </c>
      <c r="AW29" s="189">
        <f t="shared" si="10"/>
        <v>6.32</v>
      </c>
      <c r="AX29" s="190"/>
      <c r="AY29">
        <v>2</v>
      </c>
      <c r="AZ29">
        <v>21</v>
      </c>
    </row>
    <row r="30" spans="1:53" ht="22.5" customHeight="1" thickBot="1">
      <c r="A30" s="143">
        <v>22</v>
      </c>
      <c r="B30" s="146" t="s">
        <v>153</v>
      </c>
      <c r="C30" s="27">
        <v>3</v>
      </c>
      <c r="D30" s="28"/>
      <c r="E30" s="28"/>
      <c r="F30" s="28"/>
      <c r="G30" s="66" t="s">
        <v>4</v>
      </c>
      <c r="H30" s="66"/>
      <c r="I30" s="66"/>
      <c r="J30" s="66"/>
      <c r="K30" s="66"/>
      <c r="L30" s="66">
        <v>0</v>
      </c>
      <c r="M30" s="66" t="s">
        <v>4</v>
      </c>
      <c r="N30" s="66" t="s">
        <v>4</v>
      </c>
      <c r="O30" s="66" t="s">
        <v>4</v>
      </c>
      <c r="P30" s="66"/>
      <c r="Q30" s="66"/>
      <c r="R30" s="66" t="s">
        <v>4</v>
      </c>
      <c r="S30" s="66" t="s">
        <v>4</v>
      </c>
      <c r="T30" s="66"/>
      <c r="U30" s="66"/>
      <c r="V30" s="20">
        <f t="shared" si="1"/>
        <v>0</v>
      </c>
      <c r="W30" s="274">
        <f t="shared" si="2"/>
        <v>0</v>
      </c>
      <c r="X30" s="179">
        <v>4.5999999999999996</v>
      </c>
      <c r="Y30" s="25">
        <v>9</v>
      </c>
      <c r="Z30" s="178">
        <v>3.7</v>
      </c>
      <c r="AA30" s="270">
        <f t="shared" si="3"/>
        <v>4.1500000000000004</v>
      </c>
      <c r="AB30" s="271">
        <f t="shared" si="4"/>
        <v>1.6600000000000001</v>
      </c>
      <c r="AC30" s="25">
        <v>100</v>
      </c>
      <c r="AD30" s="25">
        <v>0</v>
      </c>
      <c r="AE30" s="25">
        <v>0</v>
      </c>
      <c r="AF30" s="37">
        <v>0</v>
      </c>
      <c r="AG30" s="37">
        <f t="shared" si="5"/>
        <v>0</v>
      </c>
      <c r="AH30" s="188">
        <v>9</v>
      </c>
      <c r="AI30" s="36">
        <v>0</v>
      </c>
      <c r="AJ30" s="36">
        <v>0</v>
      </c>
      <c r="AK30" s="36">
        <v>0</v>
      </c>
      <c r="AL30" s="22">
        <v>10</v>
      </c>
      <c r="AM30" s="22">
        <v>10</v>
      </c>
      <c r="AN30" s="36">
        <v>0</v>
      </c>
      <c r="AO30" s="22"/>
      <c r="AP30" s="29">
        <f t="shared" si="6"/>
        <v>9</v>
      </c>
      <c r="AQ30" s="37">
        <f t="shared" si="7"/>
        <v>1.8</v>
      </c>
      <c r="AR30" s="188">
        <v>8</v>
      </c>
      <c r="AS30" s="32"/>
      <c r="AT30" s="29">
        <f t="shared" si="8"/>
        <v>8</v>
      </c>
      <c r="AU30" s="37">
        <f t="shared" si="9"/>
        <v>3.2</v>
      </c>
      <c r="AV30" s="31">
        <f t="shared" si="0"/>
        <v>6.66</v>
      </c>
      <c r="AW30" s="189">
        <f t="shared" si="10"/>
        <v>6.66</v>
      </c>
      <c r="AX30" s="190"/>
      <c r="AY30">
        <v>0</v>
      </c>
      <c r="AZ30">
        <v>22</v>
      </c>
    </row>
    <row r="31" spans="1:53" ht="22.5" customHeight="1" thickBot="1">
      <c r="A31" s="143">
        <v>23</v>
      </c>
      <c r="B31" s="146" t="s">
        <v>154</v>
      </c>
      <c r="C31" s="27">
        <v>2</v>
      </c>
      <c r="D31" s="28"/>
      <c r="E31" s="28"/>
      <c r="F31" s="28"/>
      <c r="G31" s="66" t="s">
        <v>4</v>
      </c>
      <c r="H31" s="66"/>
      <c r="I31" s="66"/>
      <c r="J31" s="66"/>
      <c r="K31" s="66"/>
      <c r="L31" s="66" t="s">
        <v>4</v>
      </c>
      <c r="M31" s="66" t="s">
        <v>4</v>
      </c>
      <c r="N31" s="66" t="s">
        <v>4</v>
      </c>
      <c r="O31" s="66" t="s">
        <v>4</v>
      </c>
      <c r="P31" s="66"/>
      <c r="Q31" s="66"/>
      <c r="R31" s="66" t="s">
        <v>4</v>
      </c>
      <c r="S31" s="66" t="s">
        <v>4</v>
      </c>
      <c r="T31" s="66"/>
      <c r="U31" s="66"/>
      <c r="V31" s="20">
        <f t="shared" si="1"/>
        <v>0</v>
      </c>
      <c r="W31" s="274">
        <f t="shared" si="2"/>
        <v>0</v>
      </c>
      <c r="X31" s="179">
        <v>5.6</v>
      </c>
      <c r="Y31" s="25">
        <v>9</v>
      </c>
      <c r="Z31" s="178">
        <v>6.7</v>
      </c>
      <c r="AA31" s="270">
        <f t="shared" si="3"/>
        <v>6.15</v>
      </c>
      <c r="AB31" s="271">
        <f t="shared" si="4"/>
        <v>2.4600000000000004</v>
      </c>
      <c r="AC31" s="25">
        <v>100</v>
      </c>
      <c r="AD31" s="25">
        <v>0</v>
      </c>
      <c r="AE31" s="25">
        <v>0</v>
      </c>
      <c r="AF31" s="37">
        <v>0</v>
      </c>
      <c r="AG31" s="37">
        <f t="shared" si="5"/>
        <v>0</v>
      </c>
      <c r="AH31" s="188">
        <v>10</v>
      </c>
      <c r="AI31" s="36">
        <v>0</v>
      </c>
      <c r="AJ31" s="36">
        <v>0</v>
      </c>
      <c r="AK31" s="36">
        <v>0</v>
      </c>
      <c r="AL31" s="22">
        <v>10</v>
      </c>
      <c r="AM31" s="22">
        <v>10</v>
      </c>
      <c r="AN31" s="36">
        <v>0</v>
      </c>
      <c r="AO31" s="22"/>
      <c r="AP31" s="29">
        <f t="shared" si="6"/>
        <v>10</v>
      </c>
      <c r="AQ31" s="37">
        <f t="shared" si="7"/>
        <v>2</v>
      </c>
      <c r="AR31" s="188">
        <v>10</v>
      </c>
      <c r="AS31" s="32"/>
      <c r="AT31" s="29">
        <f t="shared" si="8"/>
        <v>10</v>
      </c>
      <c r="AU31" s="37">
        <f t="shared" si="9"/>
        <v>4</v>
      </c>
      <c r="AV31" s="31">
        <f t="shared" si="0"/>
        <v>8.4600000000000009</v>
      </c>
      <c r="AW31" s="189">
        <f t="shared" si="10"/>
        <v>8.4600000000000009</v>
      </c>
      <c r="AX31" s="190"/>
      <c r="AY31">
        <v>0</v>
      </c>
      <c r="AZ31">
        <v>23</v>
      </c>
    </row>
    <row r="32" spans="1:53" ht="22.5" customHeight="1" thickBot="1">
      <c r="A32" s="143">
        <v>24</v>
      </c>
      <c r="B32" s="146" t="s">
        <v>155</v>
      </c>
      <c r="C32" s="27">
        <v>1</v>
      </c>
      <c r="D32" s="28"/>
      <c r="E32" s="28"/>
      <c r="F32" s="28"/>
      <c r="G32" s="66">
        <v>2</v>
      </c>
      <c r="H32" s="66"/>
      <c r="I32" s="66"/>
      <c r="J32" s="66"/>
      <c r="K32" s="66"/>
      <c r="L32" s="66">
        <v>0</v>
      </c>
      <c r="M32" s="66" t="s">
        <v>4</v>
      </c>
      <c r="N32" s="66" t="s">
        <v>4</v>
      </c>
      <c r="O32" s="66" t="s">
        <v>4</v>
      </c>
      <c r="P32" s="66"/>
      <c r="Q32" s="66"/>
      <c r="R32" s="66" t="s">
        <v>4</v>
      </c>
      <c r="S32" s="66" t="s">
        <v>4</v>
      </c>
      <c r="T32" s="66"/>
      <c r="U32" s="66"/>
      <c r="V32" s="20">
        <f t="shared" si="1"/>
        <v>2</v>
      </c>
      <c r="W32" s="274">
        <v>2</v>
      </c>
      <c r="X32" s="179">
        <v>5.6</v>
      </c>
      <c r="Y32" s="25">
        <v>9</v>
      </c>
      <c r="Z32" s="178">
        <v>5.3</v>
      </c>
      <c r="AA32" s="270">
        <f t="shared" si="3"/>
        <v>5.4499999999999993</v>
      </c>
      <c r="AB32" s="271">
        <f t="shared" si="4"/>
        <v>2.1799999999999997</v>
      </c>
      <c r="AC32" s="25">
        <v>100</v>
      </c>
      <c r="AD32" s="25">
        <v>0</v>
      </c>
      <c r="AE32" s="25">
        <v>0</v>
      </c>
      <c r="AF32" s="37">
        <v>0</v>
      </c>
      <c r="AG32" s="37">
        <f t="shared" si="5"/>
        <v>0</v>
      </c>
      <c r="AH32" s="188">
        <v>10</v>
      </c>
      <c r="AI32" s="36">
        <v>0</v>
      </c>
      <c r="AJ32" s="36">
        <v>0</v>
      </c>
      <c r="AK32" s="36">
        <v>0</v>
      </c>
      <c r="AL32" s="22">
        <v>10</v>
      </c>
      <c r="AM32" s="22">
        <v>10</v>
      </c>
      <c r="AN32" s="36">
        <v>0</v>
      </c>
      <c r="AO32" s="22"/>
      <c r="AP32" s="29">
        <f t="shared" si="6"/>
        <v>10</v>
      </c>
      <c r="AQ32" s="37">
        <f t="shared" si="7"/>
        <v>2</v>
      </c>
      <c r="AR32" s="188">
        <v>9.5</v>
      </c>
      <c r="AS32" s="32"/>
      <c r="AT32" s="29">
        <f t="shared" si="8"/>
        <v>9.5</v>
      </c>
      <c r="AU32" s="37">
        <f t="shared" si="9"/>
        <v>3.8000000000000003</v>
      </c>
      <c r="AV32" s="31">
        <f t="shared" si="0"/>
        <v>7.98</v>
      </c>
      <c r="AW32" s="189">
        <f t="shared" si="10"/>
        <v>7.98</v>
      </c>
      <c r="AX32" s="190"/>
      <c r="AY32">
        <v>0</v>
      </c>
      <c r="AZ32">
        <v>24</v>
      </c>
    </row>
    <row r="33" spans="1:52" ht="22.5" customHeight="1" thickBot="1">
      <c r="A33" s="143">
        <v>25</v>
      </c>
      <c r="B33" s="146" t="s">
        <v>156</v>
      </c>
      <c r="C33" s="27">
        <v>3</v>
      </c>
      <c r="D33" s="28"/>
      <c r="E33" s="28"/>
      <c r="F33" s="28"/>
      <c r="G33" s="66" t="s">
        <v>4</v>
      </c>
      <c r="H33" s="66"/>
      <c r="I33" s="66"/>
      <c r="J33" s="66"/>
      <c r="K33" s="66"/>
      <c r="L33" s="66" t="s">
        <v>4</v>
      </c>
      <c r="M33" s="66" t="s">
        <v>4</v>
      </c>
      <c r="N33" s="66" t="s">
        <v>4</v>
      </c>
      <c r="O33" s="66" t="s">
        <v>4</v>
      </c>
      <c r="P33" s="66"/>
      <c r="Q33" s="66"/>
      <c r="R33" s="66" t="s">
        <v>4</v>
      </c>
      <c r="S33" s="66" t="s">
        <v>4</v>
      </c>
      <c r="T33" s="66"/>
      <c r="U33" s="66"/>
      <c r="V33" s="20">
        <f t="shared" si="1"/>
        <v>0</v>
      </c>
      <c r="W33" s="274">
        <f t="shared" si="2"/>
        <v>0</v>
      </c>
      <c r="X33" s="179">
        <v>5.6</v>
      </c>
      <c r="Y33" s="25">
        <v>9</v>
      </c>
      <c r="Z33" s="178">
        <v>4.3</v>
      </c>
      <c r="AA33" s="270">
        <f t="shared" si="3"/>
        <v>4.9499999999999993</v>
      </c>
      <c r="AB33" s="271">
        <f t="shared" si="4"/>
        <v>1.9799999999999998</v>
      </c>
      <c r="AC33" s="25">
        <v>0</v>
      </c>
      <c r="AD33" s="25">
        <v>0</v>
      </c>
      <c r="AE33" s="25">
        <v>0</v>
      </c>
      <c r="AF33" s="37">
        <v>0</v>
      </c>
      <c r="AG33" s="37">
        <f t="shared" si="5"/>
        <v>0</v>
      </c>
      <c r="AH33" s="188">
        <v>9</v>
      </c>
      <c r="AI33" s="36">
        <v>0</v>
      </c>
      <c r="AJ33" s="36">
        <v>0</v>
      </c>
      <c r="AK33" s="36">
        <v>0</v>
      </c>
      <c r="AL33" s="22">
        <v>10</v>
      </c>
      <c r="AM33" s="22">
        <v>10</v>
      </c>
      <c r="AN33" s="36">
        <v>0</v>
      </c>
      <c r="AO33" s="22"/>
      <c r="AP33" s="29">
        <f t="shared" si="6"/>
        <v>9</v>
      </c>
      <c r="AQ33" s="37">
        <f t="shared" si="7"/>
        <v>1.8</v>
      </c>
      <c r="AR33" s="188">
        <v>8.5</v>
      </c>
      <c r="AS33" s="32"/>
      <c r="AT33" s="29">
        <f t="shared" si="8"/>
        <v>8.5</v>
      </c>
      <c r="AU33" s="37">
        <f t="shared" si="9"/>
        <v>3.4000000000000004</v>
      </c>
      <c r="AV33" s="31">
        <f t="shared" si="0"/>
        <v>7.18</v>
      </c>
      <c r="AW33" s="189">
        <f>(AB33+AG33+AQ33+AU33)</f>
        <v>7.18</v>
      </c>
      <c r="AX33" s="190"/>
      <c r="AY33">
        <v>2</v>
      </c>
      <c r="AZ33">
        <v>25</v>
      </c>
    </row>
    <row r="34" spans="1:52" ht="22.5" customHeight="1" thickBot="1">
      <c r="A34" s="143">
        <v>26</v>
      </c>
      <c r="B34" s="146" t="s">
        <v>157</v>
      </c>
      <c r="C34" s="33">
        <v>5</v>
      </c>
      <c r="D34" s="28"/>
      <c r="E34" s="28"/>
      <c r="F34" s="28"/>
      <c r="G34" s="66" t="s">
        <v>4</v>
      </c>
      <c r="H34" s="66"/>
      <c r="I34" s="66"/>
      <c r="J34" s="66"/>
      <c r="K34" s="66"/>
      <c r="L34" s="66" t="s">
        <v>4</v>
      </c>
      <c r="M34" s="66" t="s">
        <v>4</v>
      </c>
      <c r="N34" s="66" t="s">
        <v>4</v>
      </c>
      <c r="O34" s="66" t="s">
        <v>4</v>
      </c>
      <c r="P34" s="66"/>
      <c r="Q34" s="66"/>
      <c r="R34" s="66" t="s">
        <v>4</v>
      </c>
      <c r="S34" s="66" t="s">
        <v>4</v>
      </c>
      <c r="T34" s="66"/>
      <c r="U34" s="66"/>
      <c r="V34" s="20">
        <f t="shared" si="1"/>
        <v>0</v>
      </c>
      <c r="W34" s="274">
        <f t="shared" si="2"/>
        <v>0</v>
      </c>
      <c r="X34" s="180">
        <v>6.6</v>
      </c>
      <c r="Y34" s="25">
        <v>9</v>
      </c>
      <c r="Z34" s="178">
        <v>4.3</v>
      </c>
      <c r="AA34" s="270">
        <f t="shared" si="3"/>
        <v>5.4499999999999993</v>
      </c>
      <c r="AB34" s="271">
        <f t="shared" si="4"/>
        <v>2.1799999999999997</v>
      </c>
      <c r="AC34" s="25">
        <v>100</v>
      </c>
      <c r="AD34" s="25">
        <v>0</v>
      </c>
      <c r="AE34" s="25">
        <v>0</v>
      </c>
      <c r="AF34" s="37">
        <v>0</v>
      </c>
      <c r="AG34" s="37">
        <f t="shared" si="5"/>
        <v>0</v>
      </c>
      <c r="AH34" s="188">
        <v>8</v>
      </c>
      <c r="AI34" s="36">
        <v>0</v>
      </c>
      <c r="AJ34" s="36">
        <v>0</v>
      </c>
      <c r="AK34" s="36">
        <v>0</v>
      </c>
      <c r="AL34" s="22">
        <v>10</v>
      </c>
      <c r="AM34" s="22">
        <v>10</v>
      </c>
      <c r="AN34" s="36">
        <v>0</v>
      </c>
      <c r="AO34" s="22"/>
      <c r="AP34" s="29">
        <f t="shared" si="6"/>
        <v>8</v>
      </c>
      <c r="AQ34" s="37">
        <f t="shared" si="7"/>
        <v>1.6</v>
      </c>
      <c r="AR34" s="188">
        <v>5</v>
      </c>
      <c r="AS34" s="20"/>
      <c r="AT34" s="29">
        <f t="shared" si="8"/>
        <v>5</v>
      </c>
      <c r="AU34" s="37">
        <f t="shared" si="9"/>
        <v>2</v>
      </c>
      <c r="AV34" s="31">
        <f t="shared" si="0"/>
        <v>5.7799999999999994</v>
      </c>
      <c r="AW34" s="189">
        <f t="shared" si="10"/>
        <v>5.7799999999999994</v>
      </c>
      <c r="AX34" s="190"/>
      <c r="AY34">
        <v>2</v>
      </c>
      <c r="AZ34">
        <v>26</v>
      </c>
    </row>
    <row r="35" spans="1:52" ht="22.5" customHeight="1" thickBot="1">
      <c r="A35" s="143">
        <v>27</v>
      </c>
      <c r="B35" s="146" t="s">
        <v>158</v>
      </c>
      <c r="C35" s="33">
        <v>5</v>
      </c>
      <c r="D35" s="28"/>
      <c r="E35" s="28"/>
      <c r="F35" s="28"/>
      <c r="G35" s="66" t="s">
        <v>4</v>
      </c>
      <c r="H35" s="66"/>
      <c r="I35" s="66"/>
      <c r="J35" s="66"/>
      <c r="K35" s="66"/>
      <c r="L35" s="66" t="s">
        <v>4</v>
      </c>
      <c r="M35" s="66" t="s">
        <v>4</v>
      </c>
      <c r="N35" s="66" t="s">
        <v>4</v>
      </c>
      <c r="O35" s="66" t="s">
        <v>4</v>
      </c>
      <c r="P35" s="66"/>
      <c r="Q35" s="66"/>
      <c r="R35" s="66" t="s">
        <v>4</v>
      </c>
      <c r="S35" s="66" t="s">
        <v>4</v>
      </c>
      <c r="T35" s="66"/>
      <c r="U35" s="66"/>
      <c r="V35" s="20">
        <f t="shared" si="1"/>
        <v>0</v>
      </c>
      <c r="W35" s="274">
        <f t="shared" si="2"/>
        <v>0</v>
      </c>
      <c r="X35" s="180">
        <v>4.3</v>
      </c>
      <c r="Y35" s="25">
        <v>9</v>
      </c>
      <c r="Z35" s="178">
        <v>4</v>
      </c>
      <c r="AA35" s="270">
        <f t="shared" si="3"/>
        <v>4.1500000000000004</v>
      </c>
      <c r="AB35" s="271">
        <f t="shared" si="4"/>
        <v>1.6600000000000001</v>
      </c>
      <c r="AC35" s="25">
        <v>100</v>
      </c>
      <c r="AD35" s="25">
        <v>0</v>
      </c>
      <c r="AE35" s="25">
        <v>0</v>
      </c>
      <c r="AF35" s="37">
        <v>0</v>
      </c>
      <c r="AG35" s="37">
        <f t="shared" si="5"/>
        <v>0</v>
      </c>
      <c r="AH35" s="188">
        <v>8</v>
      </c>
      <c r="AI35" s="36">
        <v>0</v>
      </c>
      <c r="AJ35" s="36">
        <v>0</v>
      </c>
      <c r="AK35" s="36">
        <v>0</v>
      </c>
      <c r="AL35" s="22">
        <v>10</v>
      </c>
      <c r="AM35" s="22">
        <v>10</v>
      </c>
      <c r="AN35" s="36">
        <v>0</v>
      </c>
      <c r="AO35" s="22"/>
      <c r="AP35" s="29">
        <f t="shared" si="6"/>
        <v>8</v>
      </c>
      <c r="AQ35" s="37">
        <f t="shared" si="7"/>
        <v>1.6</v>
      </c>
      <c r="AR35" s="188">
        <v>8.6999999999999993</v>
      </c>
      <c r="AS35" s="20"/>
      <c r="AT35" s="29">
        <f t="shared" si="8"/>
        <v>8.6999999999999993</v>
      </c>
      <c r="AU35" s="37">
        <f t="shared" si="9"/>
        <v>3.48</v>
      </c>
      <c r="AV35" s="31">
        <f t="shared" si="0"/>
        <v>6.74</v>
      </c>
      <c r="AW35" s="189">
        <f t="shared" si="10"/>
        <v>6.74</v>
      </c>
      <c r="AX35" s="190"/>
      <c r="AY35">
        <v>2</v>
      </c>
      <c r="AZ35">
        <v>27</v>
      </c>
    </row>
    <row r="36" spans="1:52" ht="22.5" customHeight="1" thickBot="1">
      <c r="A36" s="144">
        <v>28</v>
      </c>
      <c r="B36" s="147" t="s">
        <v>159</v>
      </c>
      <c r="C36" s="33">
        <v>5</v>
      </c>
      <c r="D36" s="28"/>
      <c r="E36" s="28"/>
      <c r="F36" s="28"/>
      <c r="G36" s="66" t="s">
        <v>4</v>
      </c>
      <c r="H36" s="66"/>
      <c r="I36" s="66"/>
      <c r="J36" s="66"/>
      <c r="K36" s="66"/>
      <c r="L36" s="66">
        <v>2</v>
      </c>
      <c r="M36" s="66" t="s">
        <v>4</v>
      </c>
      <c r="N36" s="66" t="s">
        <v>4</v>
      </c>
      <c r="O36" s="66" t="s">
        <v>4</v>
      </c>
      <c r="P36" s="66"/>
      <c r="Q36" s="66"/>
      <c r="R36" s="66" t="s">
        <v>4</v>
      </c>
      <c r="S36" s="66" t="s">
        <v>4</v>
      </c>
      <c r="T36" s="66"/>
      <c r="U36" s="66"/>
      <c r="V36" s="20">
        <f t="shared" si="1"/>
        <v>2</v>
      </c>
      <c r="W36" s="274">
        <v>2</v>
      </c>
      <c r="X36" s="180">
        <v>5</v>
      </c>
      <c r="Y36" s="25">
        <v>9</v>
      </c>
      <c r="Z36" s="178">
        <v>5.7</v>
      </c>
      <c r="AA36" s="270">
        <f t="shared" si="3"/>
        <v>5.35</v>
      </c>
      <c r="AB36" s="271">
        <f t="shared" si="4"/>
        <v>2.14</v>
      </c>
      <c r="AC36" s="25">
        <v>0</v>
      </c>
      <c r="AD36" s="25">
        <v>0</v>
      </c>
      <c r="AE36" s="25">
        <v>0</v>
      </c>
      <c r="AF36" s="37">
        <v>0</v>
      </c>
      <c r="AG36" s="37">
        <f t="shared" si="5"/>
        <v>0</v>
      </c>
      <c r="AH36" s="188">
        <v>10</v>
      </c>
      <c r="AI36" s="36">
        <v>0</v>
      </c>
      <c r="AJ36" s="36">
        <v>0</v>
      </c>
      <c r="AK36" s="36">
        <v>0</v>
      </c>
      <c r="AL36" s="22">
        <v>10</v>
      </c>
      <c r="AM36" s="22">
        <v>10</v>
      </c>
      <c r="AN36" s="36">
        <v>0</v>
      </c>
      <c r="AO36" s="22"/>
      <c r="AP36" s="29">
        <f t="shared" si="6"/>
        <v>10</v>
      </c>
      <c r="AQ36" s="37">
        <f t="shared" si="7"/>
        <v>2</v>
      </c>
      <c r="AR36" s="188">
        <v>8.5</v>
      </c>
      <c r="AS36" s="20"/>
      <c r="AT36" s="29">
        <f t="shared" si="8"/>
        <v>8.5</v>
      </c>
      <c r="AU36" s="37">
        <f t="shared" si="9"/>
        <v>3.4000000000000004</v>
      </c>
      <c r="AV36" s="31">
        <f t="shared" si="0"/>
        <v>7.5400000000000009</v>
      </c>
      <c r="AW36" s="189">
        <f t="shared" si="10"/>
        <v>7.5400000000000009</v>
      </c>
      <c r="AX36" s="190"/>
      <c r="AY36">
        <v>0</v>
      </c>
    </row>
    <row r="37" spans="1:52" ht="22.5" customHeight="1" thickBot="1">
      <c r="A37" s="26">
        <v>29</v>
      </c>
      <c r="B37" s="269" t="s">
        <v>160</v>
      </c>
      <c r="C37" s="33">
        <v>3</v>
      </c>
      <c r="D37" s="28"/>
      <c r="E37" s="28"/>
      <c r="F37" s="28"/>
      <c r="G37" s="66" t="s">
        <v>4</v>
      </c>
      <c r="H37" s="66"/>
      <c r="I37" s="66"/>
      <c r="J37" s="66"/>
      <c r="K37" s="66"/>
      <c r="L37" s="66" t="s">
        <v>4</v>
      </c>
      <c r="M37" s="66" t="s">
        <v>4</v>
      </c>
      <c r="N37" s="66" t="s">
        <v>4</v>
      </c>
      <c r="O37" s="66" t="s">
        <v>4</v>
      </c>
      <c r="P37" s="66"/>
      <c r="Q37" s="66"/>
      <c r="R37" s="66" t="s">
        <v>4</v>
      </c>
      <c r="S37" s="66" t="s">
        <v>4</v>
      </c>
      <c r="T37" s="66"/>
      <c r="U37" s="66"/>
      <c r="V37" s="20">
        <f t="shared" si="1"/>
        <v>0</v>
      </c>
      <c r="W37" s="274">
        <f t="shared" si="2"/>
        <v>0</v>
      </c>
      <c r="X37" s="180">
        <v>5.3</v>
      </c>
      <c r="Y37" s="20">
        <v>0</v>
      </c>
      <c r="Z37" s="178">
        <v>5</v>
      </c>
      <c r="AA37" s="270">
        <f t="shared" ref="AA10:AA38" si="11">X37+Z37</f>
        <v>10.3</v>
      </c>
      <c r="AB37" s="272">
        <f t="shared" ref="AB37:AB38" si="12">AA37/2*0.4</f>
        <v>2.06</v>
      </c>
      <c r="AC37" s="20">
        <v>0</v>
      </c>
      <c r="AD37" s="25">
        <v>0</v>
      </c>
      <c r="AE37" s="25">
        <v>0</v>
      </c>
      <c r="AF37" s="37">
        <v>0</v>
      </c>
      <c r="AG37" s="29">
        <f t="shared" ref="AG37:AG38" si="13">((AF37)*2/3 )</f>
        <v>0</v>
      </c>
      <c r="AH37" s="188">
        <v>9</v>
      </c>
      <c r="AI37" s="36">
        <v>0</v>
      </c>
      <c r="AJ37" s="36">
        <v>0</v>
      </c>
      <c r="AK37" s="36">
        <v>0</v>
      </c>
      <c r="AL37" s="22">
        <v>10</v>
      </c>
      <c r="AM37" s="22">
        <v>10</v>
      </c>
      <c r="AN37" s="36">
        <v>0</v>
      </c>
      <c r="AO37" s="22"/>
      <c r="AP37" s="29">
        <f t="shared" si="6"/>
        <v>9</v>
      </c>
      <c r="AQ37" s="37">
        <f t="shared" si="7"/>
        <v>1.8</v>
      </c>
      <c r="AR37" s="188">
        <v>8.8000000000000007</v>
      </c>
      <c r="AS37" s="20"/>
      <c r="AT37" s="29">
        <f t="shared" si="8"/>
        <v>8.8000000000000007</v>
      </c>
      <c r="AU37" s="37">
        <f t="shared" si="9"/>
        <v>3.5200000000000005</v>
      </c>
      <c r="AV37" s="31">
        <f t="shared" si="0"/>
        <v>7.3800000000000008</v>
      </c>
      <c r="AW37" s="189">
        <f t="shared" si="10"/>
        <v>7.3800000000000008</v>
      </c>
    </row>
    <row r="38" spans="1:52" ht="22.5" customHeight="1" thickBot="1">
      <c r="A38" s="67"/>
      <c r="B38" s="139"/>
      <c r="C38" s="68">
        <v>1</v>
      </c>
      <c r="D38" s="69"/>
      <c r="E38" s="69"/>
      <c r="F38" s="69"/>
      <c r="G38" s="70" t="s">
        <v>4</v>
      </c>
      <c r="H38" s="70"/>
      <c r="I38" s="70"/>
      <c r="J38" s="70"/>
      <c r="K38" s="70"/>
      <c r="L38" s="70" t="s">
        <v>4</v>
      </c>
      <c r="M38" s="70" t="s">
        <v>4</v>
      </c>
      <c r="N38" s="70" t="s">
        <v>4</v>
      </c>
      <c r="O38" s="70" t="s">
        <v>4</v>
      </c>
      <c r="P38" s="70"/>
      <c r="Q38" s="70"/>
      <c r="R38" s="70" t="s">
        <v>4</v>
      </c>
      <c r="S38" s="70" t="s">
        <v>4</v>
      </c>
      <c r="T38" s="70"/>
      <c r="U38" s="70"/>
      <c r="V38" s="71">
        <f t="shared" si="1"/>
        <v>0</v>
      </c>
      <c r="W38" s="72">
        <f t="shared" si="2"/>
        <v>0</v>
      </c>
      <c r="X38" s="68">
        <v>0</v>
      </c>
      <c r="Y38" s="71">
        <v>0</v>
      </c>
      <c r="Z38" s="71"/>
      <c r="AA38" s="39">
        <f t="shared" si="11"/>
        <v>0</v>
      </c>
      <c r="AB38" s="72">
        <f t="shared" si="12"/>
        <v>0</v>
      </c>
      <c r="AC38" s="71">
        <v>0</v>
      </c>
      <c r="AD38" s="25">
        <v>0</v>
      </c>
      <c r="AE38" s="25">
        <v>0</v>
      </c>
      <c r="AF38" s="37">
        <v>0</v>
      </c>
      <c r="AG38" s="72">
        <f t="shared" si="13"/>
        <v>0</v>
      </c>
      <c r="AH38" s="74"/>
      <c r="AI38" s="36">
        <v>0</v>
      </c>
      <c r="AJ38" s="36">
        <v>0</v>
      </c>
      <c r="AK38" s="36">
        <v>0</v>
      </c>
      <c r="AL38" s="75">
        <v>10</v>
      </c>
      <c r="AM38" s="75">
        <v>10</v>
      </c>
      <c r="AN38" s="36">
        <v>0</v>
      </c>
      <c r="AO38" s="75"/>
      <c r="AP38" s="72">
        <f t="shared" si="6"/>
        <v>0</v>
      </c>
      <c r="AQ38" s="37">
        <f t="shared" si="7"/>
        <v>0</v>
      </c>
      <c r="AR38" s="74">
        <v>0</v>
      </c>
      <c r="AS38" s="71"/>
      <c r="AT38" s="72">
        <f t="shared" si="8"/>
        <v>0</v>
      </c>
      <c r="AU38" s="37">
        <f t="shared" si="9"/>
        <v>0</v>
      </c>
      <c r="AV38" s="73">
        <f t="shared" si="0"/>
        <v>0</v>
      </c>
      <c r="AW38" s="107">
        <f>(AB38+AG38+AQ38+AU38)/10</f>
        <v>0</v>
      </c>
    </row>
  </sheetData>
  <mergeCells count="20">
    <mergeCell ref="A1:AV1"/>
    <mergeCell ref="A2:AV2"/>
    <mergeCell ref="A3:AV3"/>
    <mergeCell ref="A4:AV4"/>
    <mergeCell ref="A5:AV5"/>
    <mergeCell ref="A7:A8"/>
    <mergeCell ref="B7:B8"/>
    <mergeCell ref="C7:C8"/>
    <mergeCell ref="G7:M7"/>
    <mergeCell ref="AN7:AO7"/>
    <mergeCell ref="X7:AA7"/>
    <mergeCell ref="AB7:AB8"/>
    <mergeCell ref="AC7:AF7"/>
    <mergeCell ref="AG7:AG8"/>
    <mergeCell ref="AH7:AK7"/>
    <mergeCell ref="AP7:AP8"/>
    <mergeCell ref="AQ7:AQ8"/>
    <mergeCell ref="AR7:AS7"/>
    <mergeCell ref="AU7:AU8"/>
    <mergeCell ref="N7:U7"/>
  </mergeCells>
  <pageMargins left="0.11811023622047245" right="0.11811023622047245" top="0.15748031496062992" bottom="0.15748031496062992" header="0.23622047244094491" footer="0.31496062992125984"/>
  <pageSetup paperSize="5" scale="5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N41"/>
  <sheetViews>
    <sheetView workbookViewId="0">
      <selection activeCell="A21" sqref="A21:M21"/>
    </sheetView>
  </sheetViews>
  <sheetFormatPr baseColWidth="10" defaultRowHeight="15"/>
  <cols>
    <col min="1" max="1" width="11.5703125" customWidth="1"/>
    <col min="2" max="2" width="3.7109375" customWidth="1"/>
    <col min="3" max="3" width="9" customWidth="1"/>
    <col min="4" max="4" width="8.42578125" customWidth="1"/>
    <col min="5" max="5" width="8.5703125" customWidth="1"/>
    <col min="6" max="6" width="9.140625" customWidth="1"/>
    <col min="7" max="7" width="8.85546875" customWidth="1"/>
    <col min="8" max="8" width="8.140625" style="1" customWidth="1"/>
    <col min="9" max="9" width="8" style="1" customWidth="1"/>
    <col min="10" max="10" width="7.85546875" style="1" customWidth="1"/>
    <col min="11" max="11" width="8" style="1" customWidth="1"/>
    <col min="12" max="12" width="7.42578125" style="2" customWidth="1"/>
    <col min="14" max="14" width="0.42578125" customWidth="1"/>
  </cols>
  <sheetData>
    <row r="1" spans="1:14">
      <c r="H1" s="2"/>
      <c r="K1"/>
    </row>
    <row r="2" spans="1:14" ht="18.75" customHeight="1">
      <c r="A2" s="237" t="s">
        <v>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14" ht="15.75">
      <c r="A3" s="194" t="s">
        <v>26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</row>
    <row r="4" spans="1:14" ht="15.75">
      <c r="A4" s="198" t="s">
        <v>28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4"/>
    </row>
    <row r="5" spans="1:14" s="6" customFormat="1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5"/>
      <c r="N5" s="5"/>
    </row>
    <row r="6" spans="1:14" s="6" customFormat="1" ht="21">
      <c r="A6" s="238" t="s">
        <v>27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5"/>
    </row>
    <row r="7" spans="1:14" s="6" customFormat="1" ht="16.5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5"/>
    </row>
    <row r="8" spans="1:14" ht="48" thickBot="1">
      <c r="A8" s="233" t="s">
        <v>6</v>
      </c>
      <c r="B8" s="234"/>
      <c r="C8" s="250" t="s">
        <v>43</v>
      </c>
      <c r="D8" s="251"/>
      <c r="E8" s="251"/>
      <c r="F8" s="251"/>
      <c r="G8" s="251"/>
      <c r="H8" s="251"/>
      <c r="I8" s="251"/>
      <c r="J8" s="251"/>
      <c r="K8" s="252"/>
      <c r="L8" s="44" t="s">
        <v>10</v>
      </c>
      <c r="M8" s="14" t="s">
        <v>9</v>
      </c>
    </row>
    <row r="9" spans="1:14" ht="15.75">
      <c r="A9" s="235" t="s">
        <v>21</v>
      </c>
      <c r="B9" s="236"/>
      <c r="C9" s="7">
        <v>2</v>
      </c>
      <c r="D9" s="55">
        <v>8</v>
      </c>
      <c r="E9" s="55">
        <v>9</v>
      </c>
      <c r="F9" s="8">
        <v>15</v>
      </c>
      <c r="G9" s="8">
        <v>16</v>
      </c>
      <c r="H9" s="8">
        <v>22</v>
      </c>
      <c r="I9" s="8">
        <v>23</v>
      </c>
      <c r="J9" s="8"/>
      <c r="K9" s="8"/>
      <c r="L9" s="9">
        <v>5</v>
      </c>
      <c r="M9" s="15"/>
    </row>
    <row r="10" spans="1:14" ht="15.75">
      <c r="A10" s="231" t="s">
        <v>22</v>
      </c>
      <c r="B10" s="232"/>
      <c r="C10" s="10">
        <v>2</v>
      </c>
      <c r="D10" s="10">
        <v>4</v>
      </c>
      <c r="E10" s="10">
        <v>9</v>
      </c>
      <c r="F10" s="10">
        <v>11</v>
      </c>
      <c r="G10" s="10">
        <v>16</v>
      </c>
      <c r="H10" s="10">
        <v>18</v>
      </c>
      <c r="I10" s="10">
        <v>23</v>
      </c>
      <c r="J10" s="10">
        <v>25</v>
      </c>
      <c r="K10" s="10"/>
      <c r="L10" s="11">
        <v>8</v>
      </c>
      <c r="M10" s="15"/>
    </row>
    <row r="11" spans="1:14" ht="15.75">
      <c r="A11" s="231" t="s">
        <v>23</v>
      </c>
      <c r="B11" s="232"/>
      <c r="C11" s="21"/>
      <c r="D11" s="10"/>
      <c r="E11" s="10"/>
      <c r="F11" s="10">
        <v>13</v>
      </c>
      <c r="G11" s="10">
        <v>15</v>
      </c>
      <c r="H11" s="10">
        <v>20</v>
      </c>
      <c r="I11" s="10">
        <v>22</v>
      </c>
      <c r="J11" s="10">
        <v>27</v>
      </c>
      <c r="K11" s="10">
        <v>29</v>
      </c>
      <c r="L11" s="11">
        <v>6</v>
      </c>
      <c r="M11" s="15"/>
    </row>
    <row r="12" spans="1:14" ht="15.75">
      <c r="A12" s="231" t="s">
        <v>24</v>
      </c>
      <c r="B12" s="232"/>
      <c r="C12" s="10"/>
      <c r="D12" s="10"/>
      <c r="E12" s="10"/>
      <c r="F12" s="10"/>
      <c r="G12" s="10"/>
      <c r="H12" s="10"/>
      <c r="I12" s="43"/>
      <c r="J12" s="43"/>
      <c r="K12" s="43"/>
      <c r="L12" s="11"/>
      <c r="M12" s="15"/>
    </row>
    <row r="13" spans="1:14" ht="16.5" thickBot="1">
      <c r="A13" s="245" t="s">
        <v>25</v>
      </c>
      <c r="B13" s="246"/>
      <c r="C13" s="12">
        <v>1</v>
      </c>
      <c r="D13" s="12">
        <v>3</v>
      </c>
      <c r="E13" s="12">
        <v>8</v>
      </c>
      <c r="F13" s="12">
        <v>10</v>
      </c>
      <c r="G13" s="12">
        <v>15</v>
      </c>
      <c r="H13" s="42">
        <v>17</v>
      </c>
      <c r="I13" s="42">
        <v>22</v>
      </c>
      <c r="J13" s="42">
        <v>24</v>
      </c>
      <c r="K13" s="42">
        <v>29</v>
      </c>
      <c r="L13" s="13">
        <v>9</v>
      </c>
      <c r="M13" s="16"/>
    </row>
    <row r="14" spans="1:14">
      <c r="M14" s="2"/>
    </row>
    <row r="15" spans="1:14">
      <c r="M15" s="2"/>
    </row>
    <row r="16" spans="1:14" ht="15.75">
      <c r="G16" s="194" t="s">
        <v>7</v>
      </c>
      <c r="H16" s="194"/>
      <c r="I16" s="194"/>
      <c r="J16" s="40"/>
      <c r="K16" s="40"/>
      <c r="L16" s="41">
        <f>SUM(L9:L15)</f>
        <v>28</v>
      </c>
      <c r="M16" s="17">
        <f>SUM(M9:M15)</f>
        <v>0</v>
      </c>
    </row>
    <row r="18" spans="1:13" ht="18.75">
      <c r="A18" s="265" t="s">
        <v>8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</row>
    <row r="19" spans="1:13" ht="15.75" thickBot="1"/>
    <row r="20" spans="1:13" ht="27.75" customHeight="1" thickBot="1">
      <c r="A20" s="242" t="s">
        <v>29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4"/>
    </row>
    <row r="21" spans="1:13" ht="18.75" customHeight="1">
      <c r="A21" s="266" t="s">
        <v>30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8"/>
    </row>
    <row r="22" spans="1:13" ht="18.75" customHeight="1">
      <c r="A22" s="239" t="s">
        <v>31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1"/>
    </row>
    <row r="23" spans="1:13" ht="18.75" customHeight="1">
      <c r="A23" s="239" t="s">
        <v>32</v>
      </c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1"/>
    </row>
    <row r="24" spans="1:13" ht="18.75" customHeight="1">
      <c r="A24" s="239" t="s">
        <v>33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1"/>
    </row>
    <row r="25" spans="1:13" ht="18.75" customHeight="1">
      <c r="A25" s="239" t="s">
        <v>34</v>
      </c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1"/>
    </row>
    <row r="26" spans="1:13" ht="27.75" customHeight="1">
      <c r="A26" s="262" t="s">
        <v>37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4"/>
    </row>
    <row r="27" spans="1:13" ht="27.75" customHeight="1">
      <c r="A27" s="239" t="s">
        <v>35</v>
      </c>
      <c r="B27" s="240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1"/>
    </row>
    <row r="28" spans="1:13" ht="27.75" customHeight="1">
      <c r="A28" s="239" t="s">
        <v>36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1"/>
    </row>
    <row r="29" spans="1:13" ht="27.75" customHeight="1">
      <c r="A29" s="262" t="s">
        <v>38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4"/>
    </row>
    <row r="30" spans="1:13" ht="27.75" customHeight="1">
      <c r="A30" s="239" t="s">
        <v>39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1"/>
    </row>
    <row r="31" spans="1:13" ht="27.75" customHeight="1">
      <c r="A31" s="262" t="s">
        <v>40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4"/>
    </row>
    <row r="32" spans="1:13" ht="27.75" customHeight="1" thickBot="1">
      <c r="A32" s="256" t="s">
        <v>41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8"/>
    </row>
    <row r="33" spans="1:13" ht="21.75" customHeight="1" thickBot="1">
      <c r="A33" s="259" t="s">
        <v>42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1"/>
    </row>
    <row r="34" spans="1:13" ht="21.75" customHeight="1" thickBot="1">
      <c r="A34" s="247"/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9"/>
    </row>
    <row r="35" spans="1:13" ht="21.75" customHeight="1" thickBot="1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9"/>
    </row>
    <row r="36" spans="1:13" ht="21.75" customHeight="1" thickBot="1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9"/>
    </row>
    <row r="37" spans="1:13" ht="21.75" customHeight="1" thickBot="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5"/>
    </row>
    <row r="38" spans="1:13" s="53" customFormat="1" ht="21.75" customHeight="1" thickBot="1">
      <c r="A38" s="52"/>
      <c r="H38" s="45"/>
      <c r="I38" s="45"/>
      <c r="J38" s="45"/>
      <c r="K38" s="45"/>
      <c r="L38" s="46"/>
      <c r="M38" s="54"/>
    </row>
    <row r="39" spans="1:13" s="53" customFormat="1" ht="21.75" customHeight="1" thickBot="1">
      <c r="A39" s="52"/>
      <c r="H39" s="45"/>
      <c r="I39" s="45"/>
      <c r="J39" s="45"/>
      <c r="K39" s="45"/>
      <c r="L39" s="46"/>
      <c r="M39" s="54"/>
    </row>
    <row r="40" spans="1:13" ht="21.75" customHeight="1" thickBot="1">
      <c r="A40" s="47"/>
      <c r="B40" s="48"/>
      <c r="C40" s="48"/>
      <c r="D40" s="48"/>
      <c r="E40" s="48"/>
      <c r="F40" s="48"/>
      <c r="G40" s="48"/>
      <c r="H40" s="49"/>
      <c r="I40" s="49"/>
      <c r="J40" s="49"/>
      <c r="K40" s="49"/>
      <c r="L40" s="50"/>
      <c r="M40" s="51"/>
    </row>
    <row r="41" spans="1:13" ht="21.75" customHeight="1" thickBot="1">
      <c r="A41" s="47"/>
      <c r="B41" s="48"/>
      <c r="C41" s="48"/>
      <c r="D41" s="48"/>
      <c r="E41" s="48"/>
      <c r="F41" s="48"/>
      <c r="G41" s="48"/>
      <c r="H41" s="49"/>
      <c r="I41" s="49"/>
      <c r="J41" s="49"/>
      <c r="K41" s="49"/>
      <c r="L41" s="50"/>
      <c r="M41" s="51"/>
    </row>
  </sheetData>
  <mergeCells count="31">
    <mergeCell ref="A35:M35"/>
    <mergeCell ref="C8:K8"/>
    <mergeCell ref="A37:M37"/>
    <mergeCell ref="A32:M32"/>
    <mergeCell ref="A33:M33"/>
    <mergeCell ref="A34:M34"/>
    <mergeCell ref="A27:M27"/>
    <mergeCell ref="A24:M24"/>
    <mergeCell ref="A36:M36"/>
    <mergeCell ref="A29:M29"/>
    <mergeCell ref="A31:M31"/>
    <mergeCell ref="A30:M30"/>
    <mergeCell ref="A18:M18"/>
    <mergeCell ref="A26:M26"/>
    <mergeCell ref="A21:M21"/>
    <mergeCell ref="A25:M25"/>
    <mergeCell ref="A28:M28"/>
    <mergeCell ref="A20:M20"/>
    <mergeCell ref="A23:M23"/>
    <mergeCell ref="A13:B13"/>
    <mergeCell ref="A22:M22"/>
    <mergeCell ref="G16:I16"/>
    <mergeCell ref="A12:B12"/>
    <mergeCell ref="A8:B8"/>
    <mergeCell ref="A9:B9"/>
    <mergeCell ref="A11:B11"/>
    <mergeCell ref="A2:M2"/>
    <mergeCell ref="A3:M3"/>
    <mergeCell ref="A4:M4"/>
    <mergeCell ref="A6:M6"/>
    <mergeCell ref="A10:B10"/>
  </mergeCells>
  <pageMargins left="0.7" right="0.7" top="0.75" bottom="0.75" header="0.3" footer="0.3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B30"/>
  <sheetViews>
    <sheetView workbookViewId="0">
      <selection activeCell="B7" sqref="B7"/>
    </sheetView>
  </sheetViews>
  <sheetFormatPr baseColWidth="10" defaultRowHeight="15"/>
  <cols>
    <col min="1" max="1" width="10.140625" style="1" customWidth="1"/>
    <col min="2" max="2" width="40.85546875" customWidth="1"/>
  </cols>
  <sheetData>
    <row r="1" spans="1:2" ht="15.75" thickBot="1"/>
    <row r="2" spans="1:2" ht="24.75" customHeight="1" thickBot="1">
      <c r="A2" s="148" t="s">
        <v>0</v>
      </c>
      <c r="B2" s="149" t="s">
        <v>1</v>
      </c>
    </row>
    <row r="3" spans="1:2">
      <c r="A3" s="150">
        <v>1</v>
      </c>
      <c r="B3" s="151" t="s">
        <v>51</v>
      </c>
    </row>
    <row r="4" spans="1:2">
      <c r="A4" s="143">
        <v>2</v>
      </c>
      <c r="B4" s="152" t="s">
        <v>52</v>
      </c>
    </row>
    <row r="5" spans="1:2">
      <c r="A5" s="143">
        <v>3</v>
      </c>
      <c r="B5" s="152" t="s">
        <v>53</v>
      </c>
    </row>
    <row r="6" spans="1:2">
      <c r="A6" s="143">
        <v>4</v>
      </c>
      <c r="B6" s="152" t="s">
        <v>54</v>
      </c>
    </row>
    <row r="7" spans="1:2">
      <c r="A7" s="143">
        <v>5</v>
      </c>
      <c r="B7" s="152" t="s">
        <v>55</v>
      </c>
    </row>
    <row r="8" spans="1:2">
      <c r="A8" s="143">
        <v>6</v>
      </c>
      <c r="B8" s="152" t="s">
        <v>56</v>
      </c>
    </row>
    <row r="9" spans="1:2">
      <c r="A9" s="143">
        <v>7</v>
      </c>
      <c r="B9" s="152" t="s">
        <v>57</v>
      </c>
    </row>
    <row r="10" spans="1:2">
      <c r="A10" s="143">
        <v>8</v>
      </c>
      <c r="B10" s="152" t="s">
        <v>58</v>
      </c>
    </row>
    <row r="11" spans="1:2">
      <c r="A11" s="143">
        <v>9</v>
      </c>
      <c r="B11" s="152" t="s">
        <v>59</v>
      </c>
    </row>
    <row r="12" spans="1:2">
      <c r="A12" s="143">
        <v>10</v>
      </c>
      <c r="B12" s="152" t="s">
        <v>60</v>
      </c>
    </row>
    <row r="13" spans="1:2">
      <c r="A13" s="143">
        <v>11</v>
      </c>
      <c r="B13" s="152" t="s">
        <v>61</v>
      </c>
    </row>
    <row r="14" spans="1:2">
      <c r="A14" s="143">
        <v>12</v>
      </c>
      <c r="B14" s="152" t="s">
        <v>62</v>
      </c>
    </row>
    <row r="15" spans="1:2">
      <c r="A15" s="143">
        <v>13</v>
      </c>
      <c r="B15" s="152" t="s">
        <v>63</v>
      </c>
    </row>
    <row r="16" spans="1:2">
      <c r="A16" s="143">
        <v>14</v>
      </c>
      <c r="B16" s="152" t="s">
        <v>64</v>
      </c>
    </row>
    <row r="17" spans="1:2">
      <c r="A17" s="143">
        <v>15</v>
      </c>
      <c r="B17" s="152" t="s">
        <v>65</v>
      </c>
    </row>
    <row r="18" spans="1:2">
      <c r="A18" s="143">
        <v>16</v>
      </c>
      <c r="B18" s="152" t="s">
        <v>66</v>
      </c>
    </row>
    <row r="19" spans="1:2">
      <c r="A19" s="143">
        <v>17</v>
      </c>
      <c r="B19" s="152" t="s">
        <v>67</v>
      </c>
    </row>
    <row r="20" spans="1:2">
      <c r="A20" s="143">
        <v>18</v>
      </c>
      <c r="B20" s="152" t="s">
        <v>68</v>
      </c>
    </row>
    <row r="21" spans="1:2">
      <c r="A21" s="143">
        <v>19</v>
      </c>
      <c r="B21" s="152" t="s">
        <v>69</v>
      </c>
    </row>
    <row r="22" spans="1:2">
      <c r="A22" s="143">
        <v>20</v>
      </c>
      <c r="B22" s="152" t="s">
        <v>70</v>
      </c>
    </row>
    <row r="23" spans="1:2">
      <c r="A23" s="143">
        <v>21</v>
      </c>
      <c r="B23" s="152" t="s">
        <v>71</v>
      </c>
    </row>
    <row r="24" spans="1:2">
      <c r="A24" s="143">
        <v>22</v>
      </c>
      <c r="B24" s="152" t="s">
        <v>72</v>
      </c>
    </row>
    <row r="25" spans="1:2">
      <c r="A25" s="143">
        <v>23</v>
      </c>
      <c r="B25" s="152" t="s">
        <v>73</v>
      </c>
    </row>
    <row r="26" spans="1:2">
      <c r="A26" s="143">
        <v>24</v>
      </c>
      <c r="B26" s="152" t="s">
        <v>74</v>
      </c>
    </row>
    <row r="27" spans="1:2">
      <c r="A27" s="143">
        <v>25</v>
      </c>
      <c r="B27" s="152" t="s">
        <v>75</v>
      </c>
    </row>
    <row r="28" spans="1:2">
      <c r="A28" s="143">
        <v>26</v>
      </c>
      <c r="B28" s="152" t="s">
        <v>76</v>
      </c>
    </row>
    <row r="29" spans="1:2">
      <c r="A29" s="143">
        <v>27</v>
      </c>
      <c r="B29" s="152" t="s">
        <v>77</v>
      </c>
    </row>
    <row r="30" spans="1:2" ht="15.75" thickBot="1">
      <c r="A30" s="144">
        <v>28</v>
      </c>
      <c r="B30" s="15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General </vt:lpstr>
      <vt:lpstr>FEB-MAR</vt:lpstr>
      <vt:lpstr>Oct Nov </vt:lpstr>
      <vt:lpstr>Dic Enero </vt:lpstr>
      <vt:lpstr>Planeacion  </vt:lpstr>
      <vt:lpstr>Base de 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Mayra</cp:lastModifiedBy>
  <cp:lastPrinted>2011-01-20T05:21:42Z</cp:lastPrinted>
  <dcterms:created xsi:type="dcterms:W3CDTF">2009-09-11T15:58:27Z</dcterms:created>
  <dcterms:modified xsi:type="dcterms:W3CDTF">2013-03-17T04:10:42Z</dcterms:modified>
</cp:coreProperties>
</file>